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showInkAnnotation="0"/>
  <mc:AlternateContent xmlns:mc="http://schemas.openxmlformats.org/markup-compatibility/2006">
    <mc:Choice Requires="x15">
      <x15ac:absPath xmlns:x15ac="http://schemas.microsoft.com/office/spreadsheetml/2010/11/ac" url="https://planeacionnacional-my.sharepoint.com/personal/sisconpes_dnp_gov_co/Documents/SisCONPES 2.0/Grupo CONPES/Elaboración/3. Documentos/CONPES - DIE FGN/04 Documento Aprobado/"/>
    </mc:Choice>
  </mc:AlternateContent>
  <xr:revisionPtr revIDLastSave="3" documentId="8_{19EB21EC-A457-4ADE-913C-B9996BD23DD9}" xr6:coauthVersionLast="47" xr6:coauthVersionMax="47" xr10:uidLastSave="{9C9A9980-E5FF-4C0F-A597-AA7AB839C19D}"/>
  <bookViews>
    <workbookView xWindow="-120" yWindow="-120" windowWidth="21840" windowHeight="13140" tabRatio="728" xr2:uid="{00000000-000D-0000-FFFF-FFFF00000000}"/>
  </bookViews>
  <sheets>
    <sheet name=" Plan acción seguimiento" sheetId="14" r:id="rId1"/>
    <sheet name="Indicadores de Resultado (IR)" sheetId="19" r:id="rId2"/>
    <sheet name="Hoja de vida IR #1" sheetId="20" r:id="rId3"/>
    <sheet name="Instrucciones PAS" sheetId="18" r:id="rId4"/>
    <sheet name="Desplegables" sheetId="17"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A">#REF!</definedName>
    <definedName name="_9">[1]APACDO!#REF!</definedName>
    <definedName name="_arp2">#REF!</definedName>
    <definedName name="_xlnm._FilterDatabase" localSheetId="0" hidden="1">' Plan acción seguimiento'!$A$9:$BA$9</definedName>
    <definedName name="_ivm2">#REF!</definedName>
    <definedName name="_Order1" hidden="1">255</definedName>
    <definedName name="_Order2" hidden="1">255</definedName>
    <definedName name="_pib1">'[2]98-2002'!#REF!</definedName>
    <definedName name="_Table1_Out" hidden="1">[3]CARBOCOL!#REF!</definedName>
    <definedName name="_Table2_In2" hidden="1">[4]ANUAL1!#REF!</definedName>
    <definedName name="_Table2_Out" hidden="1">[3]CARBOCOL!#REF!</definedName>
    <definedName name="_var1">'[2]98-2002'!#REF!</definedName>
    <definedName name="A">'[5]CUA1-3'!#REF!</definedName>
    <definedName name="AA">#REF!</definedName>
    <definedName name="Agregado">[6]Listas!$E$4:$E$5</definedName>
    <definedName name="_xlnm.Print_Area" localSheetId="0">' Plan acción seguimiento'!$A$1:$BA$32</definedName>
    <definedName name="_xlnm.Print_Area" localSheetId="2">'Hoja de vida IR #1'!$A$1:$M$41</definedName>
    <definedName name="_xlnm.Print_Area" localSheetId="1">'Indicadores de Resultado (IR)'!$B$2:$Y$9</definedName>
    <definedName name="_xlnm.Print_Area" localSheetId="3">'Instrucciones PAS'!$A$4:$B$46</definedName>
    <definedName name="arp">#REF!</definedName>
    <definedName name="BB">#REF!</definedName>
    <definedName name="CAPITAL">[6]Listas!$I$4:$I$8</definedName>
    <definedName name="castigocuadro2">'[7]CUA1-3'!$Y$1:$AD$93</definedName>
    <definedName name="Categorias">[6]Listas!$D$4:$D$9</definedName>
    <definedName name="CC">#REF!</definedName>
    <definedName name="clasificacion">#REF!</definedName>
    <definedName name="consol">#REF!</definedName>
    <definedName name="CUA">#REF!</definedName>
    <definedName name="CUA18A" hidden="1">{"trimestre",#N/A,FALSE,"TRIMESTRE";"empresa",#N/A,FALSE,"xEMPRESA";"eaab",#N/A,FALSE,"EAAB";"epma",#N/A,FALSE,"EPMA";"emca",#N/A,FALSE,"EMCA"}</definedName>
    <definedName name="Cua1a">[1]APACDO!#REF!</definedName>
    <definedName name="CUADRO_No._1">#REF!</definedName>
    <definedName name="CUADRO_No._10">#REF!</definedName>
    <definedName name="CUADRO_No._12">#REF!</definedName>
    <definedName name="CUADRO_No._13">#REF!</definedName>
    <definedName name="Cuadro_No._1a">[8]Hoja1!$B$3:$E$38</definedName>
    <definedName name="Cuadro_No._1b">[8]Hoja2!$L$3:$O$23</definedName>
    <definedName name="Cuadro_No._1C">[8]Hoja1!$B$50:$E$88</definedName>
    <definedName name="CUADRO_No._2">#REF!</definedName>
    <definedName name="CUADRO_No._3">#REF!</definedName>
    <definedName name="CUADRO_No._4">#REF!</definedName>
    <definedName name="CUADRO_No._5">#REF!</definedName>
    <definedName name="CUADRO_No._6">#REF!</definedName>
    <definedName name="CUADRO_No._6A">#REF!</definedName>
    <definedName name="CUADRO_No._7">#REF!</definedName>
    <definedName name="CUADRO_No._8">#REF!</definedName>
    <definedName name="CUADRO_No._9">#REF!</definedName>
    <definedName name="DETALLE_">#REF!</definedName>
    <definedName name="DETALLING">#REF!</definedName>
    <definedName name="DOS">'[5]CUA1-3'!#REF!</definedName>
    <definedName name="E">[6]Listas!$B$4:$B$93</definedName>
    <definedName name="Entidad">[9]Listas!$B$4:$B$93</definedName>
    <definedName name="ESTRATEGIAPND">[6]Listas!$Q$4:$Q$31</definedName>
    <definedName name="Estrategias">[6]Listas!$K$4:$K$16</definedName>
    <definedName name="FINANCIACIONGASTO">#REF!</definedName>
    <definedName name="fuente">#REF!</definedName>
    <definedName name="fuentes">#REF!</definedName>
    <definedName name="HACIENDA">[6]Listas!$J$4:$J$36</definedName>
    <definedName name="INVERSION">#REF!</definedName>
    <definedName name="ivm">#REF!</definedName>
    <definedName name="MA">[1]APACDO!#REF!</definedName>
    <definedName name="Mensaje">[6]Listas!$H$4:$H$7</definedName>
    <definedName name="MINISTRO">'[5]CUA1-3'!#REF!</definedName>
    <definedName name="objetivospnd">[6]Listas!$P$4:$P$11</definedName>
    <definedName name="PARTICIPACIONES_1997___2000">'[5]CUA1-3'!#REF!</definedName>
    <definedName name="PROPIOS">#REF!</definedName>
    <definedName name="RECLA1">[6]Listas!$R$4:$R$8</definedName>
    <definedName name="RECLA2">[6]Listas!$S$4:$S$5</definedName>
    <definedName name="RECLA3">[6]Listas!$T$4:$T$9</definedName>
    <definedName name="RECLA4">[6]Listas!$U$4:$U$7</definedName>
    <definedName name="reclasificados">[6]Listas!$V$4:$V$17</definedName>
    <definedName name="RESTO">#REF!</definedName>
    <definedName name="salud">#REF!</definedName>
    <definedName name="salud2">#REF!</definedName>
    <definedName name="Sector">[9]Listas!$A$4:$A$16</definedName>
    <definedName name="SI">'[5]CUA1-3'!#REF!</definedName>
    <definedName name="SUBDIRECTOR">#REF!</definedName>
    <definedName name="VARIACIONES">#REF!</definedName>
    <definedName name="wrn.eaab." hidden="1">{"eaab",#N/A,FALSE,"EAAB"}</definedName>
    <definedName name="wrn.emca." hidden="1">{"emca",#N/A,FALSE,"EMCA"}</definedName>
    <definedName name="wrn.epma." hidden="1">{"epma",#N/A,FALSE,"EPMA"}</definedName>
    <definedName name="wrn.TODOS." hidden="1">{"trimestre",#N/A,FALSE,"TRIMESTRE";"empresa",#N/A,FALSE,"xEMPRESA";"eaab",#N/A,FALSE,"EAAB";"epma",#N/A,FALSE,"EPMA";"emca",#N/A,FALSE,"EMCA"}</definedName>
    <definedName name="wrn.trimestre." hidden="1">{"trimestre",#N/A,FALSE,"TRIMESTRE"}</definedName>
    <definedName name="wrn.xempresa." hidden="1">{"empresa",#N/A,FALSE,"xEMPRESA"}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13" i="14" l="1"/>
  <c r="AO13" i="14"/>
  <c r="AK13" i="14"/>
  <c r="AG13" i="14"/>
  <c r="AC13" i="14"/>
  <c r="AS11" i="14"/>
  <c r="AS10" i="14"/>
  <c r="AB10" i="14"/>
  <c r="AB11" i="14"/>
  <c r="AO12" i="14"/>
  <c r="AK12" i="14"/>
  <c r="AG12" i="14"/>
  <c r="CH13" i="14" s="1"/>
  <c r="AC12" i="14"/>
  <c r="X12" i="14"/>
  <c r="Y12" i="14"/>
  <c r="AA12" i="14"/>
  <c r="Z12" i="14"/>
  <c r="CF10" i="14"/>
  <c r="BY10" i="14"/>
  <c r="CH10" i="14"/>
  <c r="CA10" i="14"/>
  <c r="BT10" i="14"/>
  <c r="BM10" i="14"/>
  <c r="BF10" i="14"/>
  <c r="AY10" i="14"/>
  <c r="CE10" i="14"/>
  <c r="CI10" i="14" s="1"/>
  <c r="CI13" i="14" s="1"/>
  <c r="BX10" i="14"/>
  <c r="CB10" i="14" s="1"/>
  <c r="CB13" i="14" s="1"/>
  <c r="BR10" i="14"/>
  <c r="BV10" i="14" s="1"/>
  <c r="BV13" i="14" s="1"/>
  <c r="BK10" i="14"/>
  <c r="BO10" i="14" s="1"/>
  <c r="BO13" i="14" s="1"/>
  <c r="CG13" i="14"/>
  <c r="BZ13" i="14"/>
  <c r="BQ10" i="14"/>
  <c r="BU10" i="14" s="1"/>
  <c r="BU13" i="14" s="1"/>
  <c r="BS13" i="14"/>
  <c r="BL13" i="14"/>
  <c r="BJ10" i="14"/>
  <c r="BN10" i="14" s="1"/>
  <c r="BN13" i="14" s="1"/>
  <c r="BE13" i="14"/>
  <c r="BF13" i="14" s="1"/>
  <c r="BD10" i="14"/>
  <c r="BH10" i="14" s="1"/>
  <c r="BH13" i="14" s="1"/>
  <c r="BC10" i="14"/>
  <c r="BG10" i="14" s="1"/>
  <c r="BG13" i="14" s="1"/>
  <c r="AW10" i="14"/>
  <c r="BA10" i="14" s="1"/>
  <c r="BA13" i="14" s="1"/>
  <c r="AV10" i="14"/>
  <c r="AZ10" i="14" s="1"/>
  <c r="AZ13" i="14" s="1"/>
  <c r="AX13" i="14"/>
  <c r="AY13" i="14" s="1"/>
  <c r="D51" i="17"/>
  <c r="D50" i="17"/>
  <c r="D49" i="17"/>
  <c r="D48" i="17"/>
  <c r="D47" i="17"/>
  <c r="D46" i="17"/>
  <c r="D45" i="17"/>
  <c r="D44" i="17"/>
  <c r="D43" i="17"/>
  <c r="D42" i="17"/>
  <c r="D41" i="17"/>
  <c r="D40" i="17"/>
  <c r="D39" i="17"/>
  <c r="D38" i="17"/>
  <c r="D37" i="17"/>
  <c r="D36" i="17"/>
  <c r="D35" i="17"/>
  <c r="D31" i="20"/>
  <c r="E31" i="20"/>
  <c r="F31" i="20"/>
  <c r="G31" i="20"/>
  <c r="H31" i="20"/>
  <c r="I31" i="20"/>
  <c r="J31" i="20"/>
  <c r="K31" i="20"/>
  <c r="CJ10" i="14"/>
  <c r="CJ13" i="14" s="1"/>
  <c r="CC10" i="14"/>
  <c r="CC13" i="14" s="1"/>
  <c r="AS12" i="14" l="1"/>
  <c r="AB12" i="14"/>
  <c r="BM13" i="14"/>
  <c r="CA13" i="14"/>
  <c r="BT13" i="14"/>
</calcChain>
</file>

<file path=xl/sharedStrings.xml><?xml version="1.0" encoding="utf-8"?>
<sst xmlns="http://schemas.openxmlformats.org/spreadsheetml/2006/main" count="443" uniqueCount="310">
  <si>
    <t>Título del documento:</t>
  </si>
  <si>
    <t>Documento CONPES No:</t>
  </si>
  <si>
    <t>Fecha de aprobación:</t>
  </si>
  <si>
    <t>Fecha de actualización:</t>
  </si>
  <si>
    <t>DJSG</t>
  </si>
  <si>
    <t>Objetivo general:</t>
  </si>
  <si>
    <t>1. PLAN DE ACCIÓN</t>
  </si>
  <si>
    <t>2. SEGUIMIENTO A LA EJECUCIÓN DE LAS ACCIONES</t>
  </si>
  <si>
    <t>Objetivo</t>
  </si>
  <si>
    <t>Importancia relativa del objetivo (%)</t>
  </si>
  <si>
    <t>Acción</t>
  </si>
  <si>
    <t>Importancia relativa de la acción (%)</t>
  </si>
  <si>
    <t>Relación entre acciones</t>
  </si>
  <si>
    <t>Responsable de la ejecución</t>
  </si>
  <si>
    <t>Tiempo de ejecución</t>
  </si>
  <si>
    <t>Indicador de cumplimiento</t>
  </si>
  <si>
    <t>Costo de las acciones
(Millones de pesos)</t>
  </si>
  <si>
    <t>Corte No. 01:
MM/AAAA</t>
  </si>
  <si>
    <t>Corte No. 02:
MM/AAAA</t>
  </si>
  <si>
    <t>Corte No. 03:
MM/AAAA</t>
  </si>
  <si>
    <t>Corte No. 04:
MM/AAAA</t>
  </si>
  <si>
    <t>Corte No. 05:
MM/AAAA</t>
  </si>
  <si>
    <t>Corte No. 06:
MM/AAAA</t>
  </si>
  <si>
    <t>Entidad</t>
  </si>
  <si>
    <t>Dirección/Subdirección/Grupo/Unidad</t>
  </si>
  <si>
    <t>Persona de contacto</t>
  </si>
  <si>
    <t>Correo electrónico</t>
  </si>
  <si>
    <t>Fecha de inicio</t>
  </si>
  <si>
    <t>Fecha de finalización</t>
  </si>
  <si>
    <t>Tipo</t>
  </si>
  <si>
    <t>Nombre</t>
  </si>
  <si>
    <t>Fórmula de cálculo</t>
  </si>
  <si>
    <t>Forma de acumulación</t>
  </si>
  <si>
    <t>Línea base</t>
  </si>
  <si>
    <t>Meta
2022</t>
  </si>
  <si>
    <t>Meta
2023</t>
  </si>
  <si>
    <t>Meta
2024</t>
  </si>
  <si>
    <t>Meta
2025</t>
  </si>
  <si>
    <t>Meta
final</t>
  </si>
  <si>
    <t>Costo
2022</t>
  </si>
  <si>
    <t>Costo
2023</t>
  </si>
  <si>
    <t>Costo
2024</t>
  </si>
  <si>
    <t>Costo
2025</t>
  </si>
  <si>
    <t>Total</t>
  </si>
  <si>
    <t>Indicador</t>
  </si>
  <si>
    <t>Recursos</t>
  </si>
  <si>
    <t>% de cumplimiento de los objetivos con respecto a metas anuales</t>
  </si>
  <si>
    <t>% de cumplimiento de los objetivos con respecto a metas finales</t>
  </si>
  <si>
    <t>Valor</t>
  </si>
  <si>
    <t>Año</t>
  </si>
  <si>
    <t>Recursos 1</t>
  </si>
  <si>
    <t>Fuente 1</t>
  </si>
  <si>
    <t>Recursos  2</t>
  </si>
  <si>
    <t>Fuente 2</t>
  </si>
  <si>
    <t>Avance acumulado</t>
  </si>
  <si>
    <t>% de avance metas anuales</t>
  </si>
  <si>
    <t>% de avance metas finales</t>
  </si>
  <si>
    <t xml:space="preserve">Avance </t>
  </si>
  <si>
    <t>% de avance</t>
  </si>
  <si>
    <t>No</t>
  </si>
  <si>
    <t>Fiscalía General de la Nación</t>
  </si>
  <si>
    <t>Acumulado</t>
  </si>
  <si>
    <t>PGN-nación- funcionamiento</t>
  </si>
  <si>
    <t>Sí, 1.1</t>
  </si>
  <si>
    <t>Producto</t>
  </si>
  <si>
    <r>
      <t>Diferencia entre el total de recursos asignados a las acciones y el costo total de las acciones</t>
    </r>
    <r>
      <rPr>
        <b/>
        <vertAlign val="superscript"/>
        <sz val="11"/>
        <rFont val="Arial Narrow"/>
        <family val="2"/>
      </rPr>
      <t xml:space="preserve"> (1)</t>
    </r>
  </si>
  <si>
    <t>Avance total</t>
  </si>
  <si>
    <r>
      <rPr>
        <b/>
        <vertAlign val="superscript"/>
        <sz val="10"/>
        <rFont val="Arial Narrow"/>
        <family val="2"/>
      </rPr>
      <t xml:space="preserve">(1) </t>
    </r>
    <r>
      <rPr>
        <b/>
        <sz val="10"/>
        <rFont val="Arial Narrow"/>
        <family val="2"/>
      </rPr>
      <t>Indica si la política está financiada o desfinanciada. Un resultado negativo indica que las entidades involucradas no cuentan con los recursos suficientes para financiar la política.</t>
    </r>
  </si>
  <si>
    <t>3. BALANCE CUALITATIVO DEL SEGUIMIENTO</t>
  </si>
  <si>
    <t>Preguntas cualitativas</t>
  </si>
  <si>
    <t>1. ¿Qué dificultades o restricciones se han presentado en la ejecución de las acciones que han perjudicado el cumplimiento de los planteamientos del documento?</t>
  </si>
  <si>
    <t>2. ¿Qué cambios se han presentado que afecten lo establecido en las acciones del documento?</t>
  </si>
  <si>
    <t>3. ¿Con el cumplimiento de las acciones se logra el objetivo general del documento? Si la respuesta es NO, ¿cuáles acciones podrían modificarse o adicionarse que no fueron contempladas en el documento? Justifique.</t>
  </si>
  <si>
    <t>4. ¿Qué gestión adelantó la dirección técnica líder para contribuir al cumplimiento de las acciones del documento CONPES, en particular para aquellas que se encuentran rezagadas en su ejecución?</t>
  </si>
  <si>
    <t>Corte No. 1
MM/AA</t>
  </si>
  <si>
    <t xml:space="preserve">1. </t>
  </si>
  <si>
    <t xml:space="preserve">2. </t>
  </si>
  <si>
    <t xml:space="preserve">3. </t>
  </si>
  <si>
    <t>Corte No. 2
MM/AA</t>
  </si>
  <si>
    <t>Corte No. 3
MM/AA</t>
  </si>
  <si>
    <t>Corte No. N
MM/AA</t>
  </si>
  <si>
    <t xml:space="preserve">“Dando cumplimiento a lo dispuesto en la Ley 1581 de 2012, "Por el cual se dictan disposiciones generales para la protección de datos personales" y de conformidad con lo señalado en el Decreto 1377 de 2013, con el diligenciamiento de este formulario manifiesto que he sido informado por el Departamento Nacional de Planeación en adelante el DNP de lo mencionado en el siguiente enlace https://www.dnp.gov.co/atencion-al-ciudadano/Paginas/Finalidades-Bases-de-Datos-Personales.aspx” </t>
  </si>
  <si>
    <t>Incorporar tecnología de punta para el procesamiento y gestión de la información proveniente de la interceptación judicial de comunicaciones del Cuerpo Técnico de Investigación de la Fiscalía General de la Nación para optimizar la gestión e integración de la información en el marco de la investigación penal.</t>
  </si>
  <si>
    <t>Implementar una plataforma flexible, actualizada y robusta que asegure la sostenibilidad y estabilidad tecnológica en el procesamiento y gestión de la información proveniente de la interceptación judicial de comunicaciones del Cuerpo Técnico de Investigación de la Fiscalía General de la Nación.</t>
  </si>
  <si>
    <t>Optimizar los procesos para el procesamiento y gestión de la información preveniente de la interceptación judicial de comunicaciones del Cuerpo Técnico de Investigación de la Fiscalía General de la Nación, en materia de cobertura, cantidad de casos apoyados y capacidad de procesamiento de la información.</t>
  </si>
  <si>
    <t>Seguimiento al avance de los indicadores de resultado</t>
  </si>
  <si>
    <t>Avance de los resultados</t>
  </si>
  <si>
    <t>Nombre del indicador</t>
  </si>
  <si>
    <t>Fórmula del indicador</t>
  </si>
  <si>
    <t>Meta 
Año 1</t>
  </si>
  <si>
    <t>Meta 
Año 2</t>
  </si>
  <si>
    <t>Meta 
Año 3</t>
  </si>
  <si>
    <t>Meta 
Año 4</t>
  </si>
  <si>
    <t>Corte No. 1: 
MM/AAAA</t>
  </si>
  <si>
    <t>Corte No. 2
MM/AAAA</t>
  </si>
  <si>
    <t>Corte No. 4
MM/AAAA</t>
  </si>
  <si>
    <t>Corte No. 5
MM/AAAA</t>
  </si>
  <si>
    <t>Corte No. 6
MM/AAAA</t>
  </si>
  <si>
    <t>Corte No. 7
MM/AAAA</t>
  </si>
  <si>
    <t>Corte No. 8
MM/AAAA</t>
  </si>
  <si>
    <t>Corte No. 9
MM/AAAA</t>
  </si>
  <si>
    <t xml:space="preserve">Valor </t>
  </si>
  <si>
    <t>Indicador
Año 1</t>
  </si>
  <si>
    <t>% de avance
Año 1</t>
  </si>
  <si>
    <t>Indicador
Año 2</t>
  </si>
  <si>
    <t>% de avance
Año 2</t>
  </si>
  <si>
    <t>Indicador
Año 3</t>
  </si>
  <si>
    <t>% de avance
Año 3</t>
  </si>
  <si>
    <t>Indicador
Año 4</t>
  </si>
  <si>
    <t>% de avance
Año 4</t>
  </si>
  <si>
    <t>Indicador de resultado # 1</t>
  </si>
  <si>
    <t>Indicador de resultado # 2</t>
  </si>
  <si>
    <t>Indicador de resultado # 3</t>
  </si>
  <si>
    <t>Indicador de resultado # N</t>
  </si>
  <si>
    <t>HOJA DE VIDA DEL INDICADOR DE RESULTADO 1</t>
  </si>
  <si>
    <t>Característifcas generales</t>
  </si>
  <si>
    <t>Relación entre el indicador de resultado y acciones</t>
  </si>
  <si>
    <t>Estrategia transversal / Regional</t>
  </si>
  <si>
    <t>Programa (PND)</t>
  </si>
  <si>
    <t>Sector</t>
  </si>
  <si>
    <t>Descripción</t>
  </si>
  <si>
    <t>Medición</t>
  </si>
  <si>
    <t>Unidad de medida</t>
  </si>
  <si>
    <t>Kilómetros</t>
  </si>
  <si>
    <t>Toneladas</t>
  </si>
  <si>
    <t>Programas</t>
  </si>
  <si>
    <t>Días</t>
  </si>
  <si>
    <t>Tasa</t>
  </si>
  <si>
    <t>Hectáreas</t>
  </si>
  <si>
    <t>Habitantes</t>
  </si>
  <si>
    <t>Acuerdos</t>
  </si>
  <si>
    <t>Porcentaje</t>
  </si>
  <si>
    <t>Índice</t>
  </si>
  <si>
    <t>Otro</t>
  </si>
  <si>
    <t>Cuál?</t>
  </si>
  <si>
    <t>Línea Base (LB)</t>
  </si>
  <si>
    <t>LB</t>
  </si>
  <si>
    <t>Fecha de LB</t>
  </si>
  <si>
    <t>Fuente LB</t>
  </si>
  <si>
    <t>Metas</t>
  </si>
  <si>
    <t>Año 1</t>
  </si>
  <si>
    <t>Año 2</t>
  </si>
  <si>
    <t>Año 3</t>
  </si>
  <si>
    <t>Año 4</t>
  </si>
  <si>
    <t xml:space="preserve"> </t>
  </si>
  <si>
    <t>Metodología de medición</t>
  </si>
  <si>
    <t xml:space="preserve">Fuentes de información </t>
  </si>
  <si>
    <t>Días de rezago</t>
  </si>
  <si>
    <t>Serie disponible</t>
  </si>
  <si>
    <t>Seguimiento</t>
  </si>
  <si>
    <t>Avance</t>
  </si>
  <si>
    <t>Corte 1:
MM</t>
  </si>
  <si>
    <t>Corte 2:
MM</t>
  </si>
  <si>
    <t>Fecha de medición</t>
  </si>
  <si>
    <t>Datos del  responsable del indicador</t>
  </si>
  <si>
    <t>Nombre funcionario:</t>
  </si>
  <si>
    <t>Cargo:</t>
  </si>
  <si>
    <t>Entidad:</t>
  </si>
  <si>
    <t>Dependencia:</t>
  </si>
  <si>
    <t>Correo electrónico:</t>
  </si>
  <si>
    <t>Teléfono:</t>
  </si>
  <si>
    <t>Observaciones</t>
  </si>
  <si>
    <t>Instrucciones para el diligenciamiento del Plan de Acción y Seguimiento (PAS)</t>
  </si>
  <si>
    <t>Pasos</t>
  </si>
  <si>
    <t>Paso 0.  Datos básicos</t>
  </si>
  <si>
    <r>
      <t xml:space="preserve">Diligencie el plan de acción y seguimiento comenzando por los datos básicos tales como:
a. Título del documento.
b. Dirección técnica o grupo responsable (utilice el desplegable y elija la dirección técnica o grupo responsable).
c. Entidades líderes, deben ser las que pertenecen al Consejo Nacional de Política Económica y Social (CONPES).
d. Objetivo general.
Los campos "Documento No. CONPES" y "Fecha de aprobación" se diligenciarán conforme se haya aprobado el documento en la sesión de CONPES. La "Fecha de actualización" se debe actualizar cada vez que se entregue una versión del Plan de Acción y Seguimiento (PAS) al Grupo CONPES.
La fecha de aprobación y la fecha de actualización deben seguir este formato: </t>
    </r>
    <r>
      <rPr>
        <b/>
        <sz val="10"/>
        <color rgb="FFC00000"/>
        <rFont val="Arial"/>
        <family val="2"/>
      </rPr>
      <t>DD/MM/AAAA</t>
    </r>
    <r>
      <rPr>
        <b/>
        <sz val="10"/>
        <color rgb="FFFF0000"/>
        <rFont val="Arial"/>
        <family val="2"/>
      </rPr>
      <t>.</t>
    </r>
    <r>
      <rPr>
        <sz val="10"/>
        <rFont val="Arial"/>
        <family val="2"/>
      </rPr>
      <t xml:space="preserve">
 </t>
    </r>
  </si>
  <si>
    <t>Paso 1. Plan de acción</t>
  </si>
  <si>
    <r>
      <rPr>
        <b/>
        <sz val="10"/>
        <rFont val="Arial"/>
        <family val="2"/>
      </rPr>
      <t>a. Objetivos específicos:</t>
    </r>
    <r>
      <rPr>
        <sz val="10"/>
        <rFont val="Arial"/>
        <family val="2"/>
      </rPr>
      <t xml:space="preserve"> Se deben escribir así:
Objetivo 1: Implementar…
Objetivo 2: Diseñar…
Los objetivos deben ir acompañados de </t>
    </r>
    <r>
      <rPr>
        <b/>
        <sz val="10"/>
        <color rgb="FFC00000"/>
        <rFont val="Arial"/>
        <family val="2"/>
      </rPr>
      <t>un verbo</t>
    </r>
    <r>
      <rPr>
        <sz val="10"/>
        <rFont val="Arial"/>
        <family val="2"/>
      </rPr>
      <t xml:space="preserve"> y deben derivarse del objetivo general, para ver más detalles de cómo formular los objetivos específicos por favor diríjase a la "Guía Metodológica para la elaboración y seguimiento de documentos CONPES" (https://colaboracion.dnp.gov.co/CDT/DNP/EC-G01%20Gu%C3%ADa%20elaboraci%C3%B3n%20y%20seguimiento%20Doc%20Conpes.Pu.pdf)
Defina la ponderación de cada objetivo de acuerdo a su nivel de importancia en el cumplimiento del objetivo general de la política. Tenga en cuenta que la ponderación debe ser expresada en términos porcentuales y la suma de las</t>
    </r>
    <r>
      <rPr>
        <sz val="10"/>
        <color rgb="FFC00000"/>
        <rFont val="Arial"/>
        <family val="2"/>
      </rPr>
      <t xml:space="preserve"> </t>
    </r>
    <r>
      <rPr>
        <b/>
        <sz val="10"/>
        <color rgb="FFC00000"/>
        <rFont val="Arial"/>
        <family val="2"/>
      </rPr>
      <t>ponderaciones debe ser igual a 100%</t>
    </r>
    <r>
      <rPr>
        <sz val="10"/>
        <rFont val="Arial"/>
        <family val="2"/>
      </rPr>
      <t>.</t>
    </r>
  </si>
  <si>
    <r>
      <rPr>
        <b/>
        <sz val="10"/>
        <rFont val="Arial"/>
        <family val="2"/>
      </rPr>
      <t>b. Acciones:</t>
    </r>
    <r>
      <rPr>
        <sz val="10"/>
        <rFont val="Arial"/>
        <family val="2"/>
      </rPr>
      <t xml:space="preserve"> Cada objetivo específico debe tener acciones asociadas para su cumplimiento y deben ir acompañadas de </t>
    </r>
    <r>
      <rPr>
        <b/>
        <sz val="10"/>
        <color rgb="FFC00000"/>
        <rFont val="Arial"/>
        <family val="2"/>
      </rPr>
      <t>un verbo</t>
    </r>
    <r>
      <rPr>
        <sz val="10"/>
        <rFont val="Arial"/>
        <family val="2"/>
      </rPr>
      <t>. Las acciones deben escribirse de la siguiente forma:
1.1 Elaborar... 
En este caso, la numeración 1.1 indica que la acción es la número 1 y corresponde al objetivo 1. Todas las acciones deben ser numeradas siguiendo la secuencia descrita.</t>
    </r>
    <r>
      <rPr>
        <sz val="10"/>
        <rFont val="Arial"/>
        <family val="2"/>
      </rPr>
      <t xml:space="preserve">
Defina la ponderación de las acciones de acuerdo a su nivel de importancia dentro del cumplimiento del objetivo específico relacionado. Tenga en cuenta, que la ponderación debe estar expresada en términos porcentuales y</t>
    </r>
    <r>
      <rPr>
        <sz val="10"/>
        <color rgb="FFC00000"/>
        <rFont val="Arial"/>
        <family val="2"/>
      </rPr>
      <t xml:space="preserve"> </t>
    </r>
    <r>
      <rPr>
        <b/>
        <sz val="10"/>
        <color rgb="FFC00000"/>
        <rFont val="Arial"/>
        <family val="2"/>
      </rPr>
      <t>la suma de las ponderaciones de las acciones de un objetivo específico dado debe ser igual a la ponderación de dicho objetivo. Adicionalmente, la suma total de la ponderación de las acciones debe ser igual a 100%.</t>
    </r>
  </si>
  <si>
    <r>
      <rPr>
        <b/>
        <sz val="10"/>
        <rFont val="Arial"/>
        <family val="2"/>
      </rPr>
      <t>c. Relaciones entre acciones:</t>
    </r>
    <r>
      <rPr>
        <sz val="10"/>
        <rFont val="Arial"/>
        <family val="2"/>
      </rPr>
      <t xml:space="preserve"> Indique si la acción formulada depende de la ejecución de otra acción. En caso de que no exista relación escriba la palabra No, en caso contrario indique el número de la acción o las acciones que estén relacionadas con la acción después de la palabra Sí (ejemplo: Sí, 2.3).</t>
    </r>
  </si>
  <si>
    <r>
      <rPr>
        <b/>
        <sz val="10"/>
        <rFont val="Arial"/>
        <family val="2"/>
      </rPr>
      <t>d. Responsables de la ejecución:</t>
    </r>
    <r>
      <rPr>
        <sz val="10"/>
        <rFont val="Arial"/>
        <family val="2"/>
      </rPr>
      <t xml:space="preserve"> Se debe escribir el nombre de las entidades y las direcciones/subdirecciones/dependencias/grupos responsables de ejecutar las acciones. Para ello, escriba nombres completos y evite el uso de siglas. Las dependencias de una misma entidad deben ser separadas por un punto seguido "." (ejemplo: Dirección de Desarrollo Social. Dirección de Desarrollo Empresarial)
La información de contacto corresponde a la persona responsable de reportar la ejecución de la acción. Los nombres deben ir acompañados por los correos electrónicos.</t>
    </r>
  </si>
  <si>
    <r>
      <rPr>
        <b/>
        <sz val="10"/>
        <rFont val="Arial"/>
        <family val="2"/>
      </rPr>
      <t>e. Tiempo de ejecución:</t>
    </r>
    <r>
      <rPr>
        <sz val="10"/>
        <rFont val="Arial"/>
        <family val="2"/>
      </rPr>
      <t xml:space="preserve"> Escriba las fechas de inicio y finalización de las acciones. El tiempo de ejecución debe seguir el formato: </t>
    </r>
    <r>
      <rPr>
        <b/>
        <sz val="10"/>
        <color rgb="FFC00000"/>
        <rFont val="Arial"/>
        <family val="2"/>
      </rPr>
      <t xml:space="preserve">DD/MM/AAAA. </t>
    </r>
    <r>
      <rPr>
        <sz val="10"/>
        <rFont val="Arial"/>
        <family val="2"/>
      </rPr>
      <t xml:space="preserve">Recuerde que una fecha no es un año ni un trimestre. </t>
    </r>
  </si>
  <si>
    <r>
      <rPr>
        <b/>
        <sz val="10"/>
        <rFont val="Arial"/>
        <family val="2"/>
      </rPr>
      <t>f. Indicadores de cumplimiento</t>
    </r>
    <r>
      <rPr>
        <sz val="10"/>
        <rFont val="Arial"/>
        <family val="2"/>
      </rPr>
      <t xml:space="preserve">: Para esta sección tenga en cuenta los siguientes pasos:
- Seleccione el tipo de indicador de acuerdo a la lista desplegable que aparece en la columna denominada "Tipo". 
- Indique el nombre del indicador que permite hacer seguimiento a la acción. Se aconseja que en el indicador se añada el verbo en participio de la acción (ejemplo: casas construidas, capacitaciones realizadas). No se recomienda el uso de mediciones binarias, cuando la meta sea cumplir con un elemento (un documento elaborado, un libro publicado, un diagnóstico realizado...), se recomienda que el indicador se formule como "Porcentaje de avance" (ejemplo: Porcentaje de avance de la elaboración y publicación del libro sobre la historia del municipio de Armero.). Evite escribir símbolos como "%", escriba las palabras completas (porcentaje).
- Indique la fórmula de cálculo del indicador. Recuerde que debe haber perfecta coherencia entre el indicador, la fórmula de cálculo y las unidades de las metas. 
Cuando la meta sea cumplir con un elemento se recomienda que la fórmula de cálculo se escriba como la sumatoria del porcentaje de avance según los hitos propuestos. Ejemplo: 
Sumatoria del porcentaje de avance de la elaboración y publicación del libro
(Espacio entre la fórmula principal e hitos)
Hito 1. Elaboración de 3 de 6 capítulos del libro=10%
Hito 2. Elaboración de 6 de 6 capítulos del libro=50%
Hito 3. Aprobación de la versión final del libro=35%
Hito 4. Publicación del libro en librerías=5%)
</t>
    </r>
    <r>
      <rPr>
        <sz val="10"/>
        <rFont val="Arial"/>
        <family val="2"/>
      </rPr>
      <t>- Indique la forma de acumulación entre flujo, acumulado, reducción y reducción acumulada. El indicador será de flujo si busca medir los logros en aquellas actividades que se repiten en el tiempo de duración de la acción sin que los resultados de un año afecten los del año anterior. El indicador será acumulado si busca medir el resultado obtenido en un año determinado, incluyendo el resultado de años anteriores. El indicador será de reducción si busca medir los esfuerzos por disminuir un valor que se tiene a un año determinado. El indicador será de reducción acumulada si busca disminuir un valor que se tiene a un año determinado incluyendo el resultado de años anteriores. Para ver más detalles de cómo determinar la forma de acumulación de los indicadores por favor diríjase a la "Guía metodológica para el seguimiento y la evaluación a políticas públicas" (https://colaboracion.dnp.gov.co/CDT/Sinergia/Documentos/Cartilla%20Guia%20para%20Seguimiento%20y%20Evaluaci%C3%B3n%20Ago%2013.pdf)</t>
    </r>
    <r>
      <rPr>
        <sz val="10"/>
        <color theme="9"/>
        <rFont val="Arial"/>
        <family val="2"/>
      </rPr>
      <t xml:space="preserve">
</t>
    </r>
    <r>
      <rPr>
        <sz val="10"/>
        <rFont val="Arial"/>
        <family val="2"/>
      </rPr>
      <t xml:space="preserve">
- Indique el valor y el año de la línea base de los indicadores que cuenten con dicha información. El valor de la línea base debe estar expresado en la misma unidad de la meta y ser congruente con el nombre del indicador y su respectiva fórmula de cálculo. 
- Indique las metas anuales del indicador -de acuerdo a su periodo de ejecución- solo en términos numéricos (porcentajes o valores absolutos); no escriba palabras. Registre las metas de forma acumulada cuando haya lugar. </t>
    </r>
    <r>
      <rPr>
        <sz val="10"/>
        <color rgb="FFFF0000"/>
        <rFont val="Arial"/>
        <family val="2"/>
      </rPr>
      <t>En los casos en los que el indicador cuente con línea de base en valores absolutos, por favor adicione este valor a las metas definidas.</t>
    </r>
    <r>
      <rPr>
        <sz val="10"/>
        <rFont val="Arial"/>
        <family val="2"/>
      </rPr>
      <t xml:space="preserve">
- </t>
    </r>
    <r>
      <rPr>
        <b/>
        <sz val="10"/>
        <color rgb="FFC00000"/>
        <rFont val="Arial"/>
        <family val="2"/>
      </rPr>
      <t>No formule varios indicadores para una sola acción</t>
    </r>
    <r>
      <rPr>
        <sz val="10"/>
        <rFont val="Arial"/>
        <family val="2"/>
      </rPr>
      <t>. Cada acción debe tener asociado un indicador de seguimiento, evite agrupaciones de indicadores.</t>
    </r>
  </si>
  <si>
    <r>
      <rPr>
        <b/>
        <sz val="10"/>
        <rFont val="Arial"/>
        <family val="2"/>
      </rPr>
      <t>g. Costo de las acciones</t>
    </r>
    <r>
      <rPr>
        <sz val="10"/>
        <rFont val="Arial"/>
        <family val="2"/>
      </rPr>
      <t>: Indique el costo de las acciones en millones de pesos, es decir los recursos necesarios para implementar la acción. Totalice los costos por acción y por vigencia. No se deben diligenciar celdas con valores cero. En los casos en los que no pueda determinar los costos, deje la celda vacía.</t>
    </r>
  </si>
  <si>
    <r>
      <rPr>
        <b/>
        <sz val="10"/>
        <rFont val="Arial"/>
        <family val="2"/>
      </rPr>
      <t>h. Recursos asignados para las acciones:</t>
    </r>
    <r>
      <rPr>
        <sz val="10"/>
        <rFont val="Arial"/>
        <family val="2"/>
      </rPr>
      <t xml:space="preserve"> Indique los recursos asignados en millones de pesos y sus fuentes para cada vigencia. Puede haber distintos recursos y fuentes para una misma acción. Totalice los recursos por acción y por vigencia. En los casos en los que no pueda determinar los costos, deje la celda vacía, pero por favor especifique con claridad su fuente. Los recursos deben estar en pesos del año de la aprobación del documento.</t>
    </r>
  </si>
  <si>
    <r>
      <rPr>
        <b/>
        <sz val="10"/>
        <rFont val="Arial"/>
        <family val="2"/>
      </rPr>
      <t>i. Diferencia ente el total de recursos asignados a las acciones y el costo total de las acciones:</t>
    </r>
    <r>
      <rPr>
        <sz val="10"/>
        <rFont val="Arial"/>
        <family val="2"/>
      </rPr>
      <t xml:space="preserve"> Si bien existe una fórmula predeterminada, favor verifique se haya calculado la diferencia entre el total de los recursos asignados para el cumplimiento de las acciones y el costo total de las mismas por vigencia con el fin de identificar si la política está financiada o desfinanciada. </t>
    </r>
  </si>
  <si>
    <t>Paso 2. Seguimiento</t>
  </si>
  <si>
    <r>
      <rPr>
        <b/>
        <sz val="10"/>
        <rFont val="Arial"/>
        <family val="2"/>
      </rPr>
      <t>a. Avance acumulado del indicador de la acción:</t>
    </r>
    <r>
      <rPr>
        <sz val="10"/>
        <rFont val="Arial"/>
        <family val="2"/>
      </rPr>
      <t xml:space="preserve">
- El avance acumulado del indicador de la acción debe estar expresado en las unidas en las cuales fue formulado el indicador correspondiente, en términos porcentuales o valores absolutos. 
- El porcentaje de avance acumulado del indicador de la acción, se calcula con la siguiente fórmula: 
</t>
    </r>
    <r>
      <rPr>
        <b/>
        <sz val="10"/>
        <color rgb="FFC00000"/>
        <rFont val="Arial"/>
        <family val="2"/>
      </rPr>
      <t xml:space="preserve">Porcentaje de avance acumulado del indicador = (avance acumulado del indicador de la acción Ni en el corte N/ meta del indicador de la acción Ni para el año del corte).
</t>
    </r>
    <r>
      <rPr>
        <sz val="10"/>
        <color rgb="FFC00000"/>
        <rFont val="Arial"/>
        <family val="2"/>
      </rPr>
      <t xml:space="preserve">
</t>
    </r>
    <r>
      <rPr>
        <sz val="10"/>
        <rFont val="Arial"/>
        <family val="2"/>
      </rPr>
      <t xml:space="preserve">Tenga en cuenta que el avance acumulado del indicador se calcula con respecto a cada una de las metas anuales (acumuladas) establecidas.
</t>
    </r>
    <r>
      <rPr>
        <b/>
        <sz val="10"/>
        <color rgb="FFC00000"/>
        <rFont val="Arial"/>
        <family val="2"/>
      </rPr>
      <t xml:space="preserve">
</t>
    </r>
    <r>
      <rPr>
        <sz val="10"/>
        <rFont val="Arial"/>
        <family val="2"/>
      </rPr>
      <t>- Elimine o adicione columnas y filas conforme al número de objetivos, acciones y cortes de seguimiento. Asegúrese de aplicar y copiar correctamente las fórmulas de cálculo descritas.</t>
    </r>
  </si>
  <si>
    <r>
      <rPr>
        <b/>
        <sz val="10"/>
        <rFont val="Arial"/>
        <family val="2"/>
      </rPr>
      <t>b. Avance acumulado financiero de la acción:</t>
    </r>
    <r>
      <rPr>
        <sz val="10"/>
        <rFont val="Arial"/>
        <family val="2"/>
      </rPr>
      <t xml:space="preserve">
- El avance acumulado financiero de la acción debe estar expresado en millones de pesos.
- El porcentaje de avance financiero de la acción se calcula con la siguiente fórmula:
</t>
    </r>
    <r>
      <rPr>
        <b/>
        <sz val="10"/>
        <color rgb="FFC00000"/>
        <rFont val="Arial"/>
        <family val="2"/>
      </rPr>
      <t xml:space="preserve">
Porcentaje de avance financiero de la acción Ni= (avance acumulado financiero de la acción Ni en el corte N/ total recursos asignados para la acción Ni en el año del corte).</t>
    </r>
    <r>
      <rPr>
        <sz val="10"/>
        <rFont val="Arial"/>
        <family val="2"/>
      </rPr>
      <t xml:space="preserve">
</t>
    </r>
    <r>
      <rPr>
        <sz val="10"/>
        <color theme="8"/>
        <rFont val="Arial"/>
        <family val="2"/>
      </rPr>
      <t xml:space="preserve">Si la acción Ni comenzó en el año 1 y termina en el año 3, el porcentaje de avance financiero para los cortes del año 2 tendrá como denominador la suma de los recursos asignados para la acción Ni en los años 1 y 2. 
</t>
    </r>
    <r>
      <rPr>
        <sz val="10"/>
        <rFont val="Arial"/>
        <family val="2"/>
      </rPr>
      <t xml:space="preserve">
- El avance acumulado financiero de las acciones para cada corte se calcula con las siguientes fórmulas:
</t>
    </r>
    <r>
      <rPr>
        <b/>
        <sz val="10"/>
        <color rgb="FFC00000"/>
        <rFont val="Arial"/>
        <family val="2"/>
      </rPr>
      <t>Avance total financiero en el corte N= [(avance financiero acción 1.1 en el corte N)+...+((avance financiero acción Ni en el corte N)].</t>
    </r>
    <r>
      <rPr>
        <sz val="10"/>
        <rFont val="Arial"/>
        <family val="2"/>
      </rPr>
      <t xml:space="preserve">
</t>
    </r>
    <r>
      <rPr>
        <b/>
        <sz val="10"/>
        <color rgb="FFC00000"/>
        <rFont val="Arial"/>
        <family val="2"/>
      </rPr>
      <t xml:space="preserve">
Porcentaje de avance financiero en el corte N= [(avance financiero acción 1.1 en el corte N)+...+((avance financiero acción Ni en el corte N)]/ [Total de recursos asignados para el año del corte]. </t>
    </r>
    <r>
      <rPr>
        <sz val="10"/>
        <color theme="8"/>
        <rFont val="Arial"/>
        <family val="2"/>
      </rPr>
      <t xml:space="preserve">Este denominador irá cambiando según el paso de los años. Para las fechas de corte el año 1, será el total de recursos asignados para el año; para los cortes del año 2 será la suma de los recursos asignados en el año 1 y el año 2. </t>
    </r>
    <r>
      <rPr>
        <sz val="10"/>
        <rFont val="Arial"/>
        <family val="2"/>
      </rPr>
      <t xml:space="preserve">
- Elimine y/o adiciones columnas y filas conforme al número de objetivos, acciones y cortes. Asegúrese de aplicar y copiar correctamente las fórmulas de cálculo descritas.
</t>
    </r>
  </si>
  <si>
    <r>
      <rPr>
        <b/>
        <sz val="10"/>
        <rFont val="Arial"/>
        <family val="2"/>
      </rPr>
      <t xml:space="preserve">c. Porcentaje de cumplimiento acumulado de los objetivos:
</t>
    </r>
    <r>
      <rPr>
        <sz val="10"/>
        <rFont val="Arial"/>
        <family val="2"/>
      </rPr>
      <t xml:space="preserve">
- El avance del cumplimiento de los objetivos específicos del documento CONPES tiene la siguiente fórmula: 
</t>
    </r>
    <r>
      <rPr>
        <b/>
        <sz val="10"/>
        <color rgb="FFC00000"/>
        <rFont val="Arial"/>
        <family val="2"/>
      </rPr>
      <t xml:space="preserve">Porcentaje de avance de cumplimiento del objetivo J en el corte N = [(Porcentaje de avance de la acción 1 del objetivo J en el corte N)*(ponderación acción 1 del objetivo J) +..+  (Porcentaje de avance de la acción Ni del objetivo J en el corte N)* (ponderación acción Ni del objetivo J) / (Importancia relativa del objetivo J)*100% ]. Esto se logra hacer de manera más expedita con la función de Excel SUMAPRODUCTO de manera que se escogen las dos columnas, de ponderación y avance porcentual y la función hace el cálculo descrito anteriormente. </t>
    </r>
    <r>
      <rPr>
        <b/>
        <sz val="10"/>
        <color theme="9"/>
        <rFont val="Arial"/>
        <family val="2"/>
      </rPr>
      <t xml:space="preserve">
</t>
    </r>
    <r>
      <rPr>
        <b/>
        <sz val="10"/>
        <color rgb="FFC00000"/>
        <rFont val="Arial"/>
        <family val="2"/>
      </rPr>
      <t xml:space="preserve">
</t>
    </r>
    <r>
      <rPr>
        <sz val="10"/>
        <rFont val="Arial"/>
        <family val="2"/>
      </rPr>
      <t xml:space="preserve">- Asegúrese de aplicar la fórmula correctamente, incluyendo los valores de los porcentajes de avance y de las ponderaciones de las acciones que componen cada objetivo específico.
- Actualice el cálculo de la fórmula conforme al : 
i) Número de acciones de cada objetivo (adición de filas);
ii) Corte evaluado de seguimiento, ya que la fórmula está indicando el avance del objetivo 1 para el corte No.1. Es decir, que a medida que se reporta la información de los cortes de seguimiento establecidos en el documento CONPES, la fórmula debe actualizarse con los porcentajes de avance acumulado de las acciones correspondientes al corte que se esté analizando. Por ejemplo, si se quiere calcular el porcentaje acumulado de cumplimiento de avance del objetivo 2 para el corte No. 2 la fórmula es la siguiente:
</t>
    </r>
    <r>
      <rPr>
        <b/>
        <sz val="10"/>
        <color rgb="FFC00000"/>
        <rFont val="Arial"/>
        <family val="2"/>
      </rPr>
      <t>Porcentaje de avance de cumplimiento objetivo 2 en el corte 2 =  [(% de avance de la acción 2.1 en el corte 2)* (ponderación acción 2.1) +..+  (% de avance de la acción 2i en el corte 2) * (ponderación acción 2i) / (Importancia relativa del objetivo 2)*100%]. Con la función de Excel señalada arriba, se tendrá: SUMAPRODUCTO (Columna de ponderaciones de las acciones del objetivo 2; columna de avances porcentuales de las acciones del objetivo 2).</t>
    </r>
    <r>
      <rPr>
        <sz val="10"/>
        <rFont val="Arial"/>
        <family val="2"/>
      </rPr>
      <t xml:space="preserve">
- El avance del cumplimiento del objetivo general del documento CONPES, corresponde a la sumatoria de los porcentajes de avance de los objetivos específicos.</t>
    </r>
  </si>
  <si>
    <t>Paso 3. Balance cualitativo</t>
  </si>
  <si>
    <t xml:space="preserve">Responda las preguntas que están en la sección de balance cualitativo  y actualice los datos de contacto de los responsables del reporte de las acciones en los casos que haya lugar. </t>
  </si>
  <si>
    <t>Instrucciones para el diligenciamiento de la hoja de vida de los indicadores de resultados</t>
  </si>
  <si>
    <t>Paso 1.  Características generales</t>
  </si>
  <si>
    <r>
      <rPr>
        <b/>
        <sz val="10"/>
        <rFont val="Arial"/>
        <family val="2"/>
      </rPr>
      <t xml:space="preserve">a. Nombre del indicador: </t>
    </r>
    <r>
      <rPr>
        <sz val="10"/>
        <rFont val="Arial"/>
        <family val="2"/>
      </rPr>
      <t xml:space="preserve">
- Escribir el nombre del indicador, el cual debe ser corto y dar cuenta de lo que está midiendo.
</t>
    </r>
  </si>
  <si>
    <r>
      <t xml:space="preserve">b. Relación con las acciones:
</t>
    </r>
    <r>
      <rPr>
        <sz val="10"/>
        <rFont val="Arial"/>
        <family val="2"/>
      </rPr>
      <t>-Indicar de cuáles acciones dentro del PAS depende este indicador.</t>
    </r>
  </si>
  <si>
    <r>
      <rPr>
        <b/>
        <sz val="10"/>
        <rFont val="Arial"/>
        <family val="2"/>
      </rPr>
      <t>c. Las siguientes secciones deben ser diligenciadas por el Grupo CONPES del DNP:</t>
    </r>
    <r>
      <rPr>
        <sz val="10"/>
        <rFont val="Arial"/>
        <family val="2"/>
      </rPr>
      <t xml:space="preserve">
- Estrategia transversal/regional
- Objetivo
- Programa del PND</t>
    </r>
  </si>
  <si>
    <r>
      <rPr>
        <b/>
        <sz val="10"/>
        <rFont val="Arial"/>
        <family val="2"/>
      </rPr>
      <t>d. Sector:</t>
    </r>
    <r>
      <rPr>
        <sz val="10"/>
        <rFont val="Arial"/>
        <family val="2"/>
      </rPr>
      <t xml:space="preserve">
- Sector responsable de este indicador</t>
    </r>
  </si>
  <si>
    <r>
      <rPr>
        <b/>
        <sz val="10"/>
        <rFont val="Arial"/>
        <family val="2"/>
      </rPr>
      <t>e. Descripción:</t>
    </r>
    <r>
      <rPr>
        <sz val="10"/>
        <rFont val="Arial"/>
        <family val="2"/>
      </rPr>
      <t xml:space="preserve">
- Define la información que el indicador va a proporcionar. Identifica los principales aspectos por los cuales se definió el indicador. Este campo debe responder a las preguntas: ¿qué va a medir? y ¿por qué es importante medirlo?. También se debe indicar si el objetivo del indicador es aumentar, reducir o mantener dentro de un rango.</t>
    </r>
  </si>
  <si>
    <t>Paso 2. Medición</t>
  </si>
  <si>
    <r>
      <rPr>
        <b/>
        <sz val="10"/>
        <rFont val="Arial"/>
        <family val="2"/>
      </rPr>
      <t xml:space="preserve">a. Fórmula de cálculo: </t>
    </r>
    <r>
      <rPr>
        <sz val="10"/>
        <rFont val="Arial"/>
        <family val="2"/>
      </rPr>
      <t>Escribir la expresión matemática con la cual se calcula el indicador</t>
    </r>
  </si>
  <si>
    <r>
      <rPr>
        <b/>
        <sz val="10"/>
        <rFont val="Arial"/>
        <family val="2"/>
      </rPr>
      <t>b. Unidad de medida:</t>
    </r>
    <r>
      <rPr>
        <sz val="10"/>
        <rFont val="Arial"/>
        <family val="2"/>
      </rPr>
      <t xml:space="preserve"> Escribir el parámetro de referencia para determinar las magnitudes de medición del indicador.</t>
    </r>
  </si>
  <si>
    <r>
      <rPr>
        <b/>
        <sz val="10"/>
        <rFont val="Arial"/>
        <family val="2"/>
      </rPr>
      <t>c. Periodicidad de medición:</t>
    </r>
    <r>
      <rPr>
        <sz val="10"/>
        <rFont val="Arial"/>
        <family val="2"/>
      </rPr>
      <t xml:space="preserve"> Explicar la frecuencia con la cual se miden los resultados.</t>
    </r>
  </si>
  <si>
    <r>
      <rPr>
        <b/>
        <sz val="10"/>
        <rFont val="Arial"/>
        <family val="2"/>
      </rPr>
      <t>d. Línea base:</t>
    </r>
    <r>
      <rPr>
        <sz val="10"/>
        <rFont val="Arial"/>
        <family val="2"/>
      </rPr>
      <t xml:space="preserve">
- Indique el valor y el año de la línea base de los indicadores que cuenten con dicha información. 
- El valor de la línea base debe estar expresado en la misma unidad de la meta. 
- Se debe especificar la fuente de información usada para obtener el dato y la fecha a la que corresponde.</t>
    </r>
  </si>
  <si>
    <r>
      <rPr>
        <b/>
        <sz val="10"/>
        <rFont val="Arial"/>
        <family val="2"/>
      </rPr>
      <t>e. Metas:</t>
    </r>
    <r>
      <rPr>
        <sz val="10"/>
        <rFont val="Arial"/>
        <family val="2"/>
      </rPr>
      <t xml:space="preserve">
- Cantidad programada o valor objetivo que espera alcanzar el indicador en un periodo específico (año).
- Indique la meta del indicador, sólo en términos numéricos (porcentajes o valores absolutos), no escriba palabras. Registre las metas de forma acumulada. 
- En los casos en los que el indicador cuente con línea de base, por favor adiciones este valor a las metas definidas.</t>
    </r>
  </si>
  <si>
    <r>
      <rPr>
        <b/>
        <sz val="10"/>
        <rFont val="Arial"/>
        <family val="2"/>
      </rPr>
      <t xml:space="preserve">f. Metodología de la medición: </t>
    </r>
    <r>
      <rPr>
        <sz val="10"/>
        <rFont val="Arial"/>
        <family val="2"/>
      </rPr>
      <t>Describa el proceso técnico para poder reportar el indicador; es decir, el proceso que se sigue para obtener los datos y realizar los cálculos necesarios.</t>
    </r>
  </si>
  <si>
    <r>
      <rPr>
        <b/>
        <sz val="10"/>
        <rFont val="Arial"/>
        <family val="2"/>
      </rPr>
      <t xml:space="preserve">Fuentes de medición: </t>
    </r>
    <r>
      <rPr>
        <sz val="10"/>
        <rFont val="Arial"/>
        <family val="2"/>
      </rPr>
      <t>Escriba las entidades y sistemas de información encargados de la producción o suministro de la información que se utiliza para la construcción del indicador.</t>
    </r>
  </si>
  <si>
    <r>
      <rPr>
        <b/>
        <sz val="10"/>
        <rFont val="Arial"/>
        <family val="2"/>
      </rPr>
      <t xml:space="preserve">h. Días de rezago: </t>
    </r>
    <r>
      <rPr>
        <sz val="10"/>
        <rFont val="Arial"/>
        <family val="2"/>
      </rPr>
      <t>Escriba los días que tarda la información para estar disponible después de cumplido el periodo de medición.</t>
    </r>
  </si>
  <si>
    <r>
      <rPr>
        <b/>
        <sz val="10"/>
        <rFont val="Arial"/>
        <family val="2"/>
      </rPr>
      <t>i. Serie disponible:</t>
    </r>
    <r>
      <rPr>
        <sz val="10"/>
        <rFont val="Arial"/>
        <family val="2"/>
      </rPr>
      <t xml:space="preserve"> Indique la fecha desde la cuál es posible tener acceso a la serie de datos del indicador. </t>
    </r>
  </si>
  <si>
    <t>Paso 3. Seguimiento</t>
  </si>
  <si>
    <r>
      <t xml:space="preserve">
</t>
    </r>
    <r>
      <rPr>
        <b/>
        <sz val="10"/>
        <rFont val="Arial"/>
        <family val="2"/>
      </rPr>
      <t>a. Avance acumulado del indicador de resultado:</t>
    </r>
    <r>
      <rPr>
        <sz val="10"/>
        <rFont val="Arial"/>
        <family val="2"/>
      </rPr>
      <t xml:space="preserve">
- El avance acumulado del indicador de la acción debe estar expresado </t>
    </r>
    <r>
      <rPr>
        <b/>
        <sz val="10"/>
        <color rgb="FFC00000"/>
        <rFont val="Arial"/>
        <family val="2"/>
      </rPr>
      <t>en términos porcentuales o valores absolutos</t>
    </r>
    <r>
      <rPr>
        <sz val="10"/>
        <rFont val="Arial"/>
        <family val="2"/>
      </rPr>
      <t xml:space="preserve">, dependiendo de cómo fue formulado el indicador de seguimiento. El registro de las metas debe ser acumulado y debe corresponder a la fechas de corte de seguimiento.
- El porcentaje de avance acumulado del indicador de la acción, se calcula con la siguiente fórmula: 
</t>
    </r>
    <r>
      <rPr>
        <b/>
        <sz val="10"/>
        <color rgb="FFC00000"/>
        <rFont val="Arial"/>
        <family val="2"/>
      </rPr>
      <t xml:space="preserve">Porcentaje de avance acumulado del indicador = (avance acumulado del indicador de la acción Ni en el corte N/ meta del indicador de la acción Ni para el año del corte).
</t>
    </r>
    <r>
      <rPr>
        <sz val="10"/>
        <color rgb="FFC00000"/>
        <rFont val="Arial"/>
        <family val="2"/>
      </rPr>
      <t xml:space="preserve">
</t>
    </r>
    <r>
      <rPr>
        <sz val="10"/>
        <rFont val="Arial"/>
        <family val="2"/>
      </rPr>
      <t>Tenga en cuenta que el avance acumulado del indicador se calcula con respecto a cada una de las metas establecidas en los cortes de seguimiento.</t>
    </r>
    <r>
      <rPr>
        <b/>
        <sz val="10"/>
        <color rgb="FFC00000"/>
        <rFont val="Arial"/>
        <family val="2"/>
      </rPr>
      <t xml:space="preserve">
</t>
    </r>
    <r>
      <rPr>
        <b/>
        <sz val="10"/>
        <color rgb="FFFF0000"/>
        <rFont val="Arial"/>
        <family val="2"/>
      </rPr>
      <t xml:space="preserve">
</t>
    </r>
  </si>
  <si>
    <r>
      <rPr>
        <b/>
        <sz val="10"/>
        <rFont val="Arial"/>
        <family val="2"/>
      </rPr>
      <t xml:space="preserve">b) Datos del responsable del indicador: 
- </t>
    </r>
    <r>
      <rPr>
        <sz val="10"/>
        <rFont val="Arial"/>
        <family val="2"/>
      </rPr>
      <t xml:space="preserve">Se debe escribir el nombre de la persona responsable de reportar la información de avance de este indicador en los términos presentados en la ficha técnica. 
- Para el campo de entidad y dependencia escriba nombres completos y evite el uso de siglas. 
</t>
    </r>
  </si>
  <si>
    <t>Paso 4. Observaciones</t>
  </si>
  <si>
    <t xml:space="preserve">Escriba los comentarios que deban tenerse en cuenta sobre el indicador, y que no fueron recogidos a través de la ficha técnica. Incluye comentarios que se consideren pertinentes para la conceptualización y comprensión del indicador. </t>
  </si>
  <si>
    <t>Paso 5. Tabla de Indicadores</t>
  </si>
  <si>
    <t>A partir de la hoja de vida de cada indicador de resultado, diligencie los campos requeridos en la pestaña de Indicadores de resultado (IR).</t>
  </si>
  <si>
    <t>Recomendaciones de forma</t>
  </si>
  <si>
    <t>1. No modifique el formato del Plan de acción y seguimiento en cuanto a: tipo de letra, nombres de las columnas y de las filas, bordes, colores de las celdas, formatos de las columnas correspondientes nombradas "% de avance".</t>
  </si>
  <si>
    <t>2. En el Plan de Acción, elimine y/o adicione columnas y filas conforme al número de objetivos, acciones, vigencias y cortes. Asegúrese de mantener el formato cuando adicione y/o elimine columnas y filas.</t>
  </si>
  <si>
    <t>3. Asegúrese de aplicar y copiar en el Plan de Acción las fórmulas de cálculo para las filas y columnas que tienen fórmulas: "Avance acumulado", "% de avance", "%de cumplimiento acumulado de los objetivos", "Avance de las acciones" y "Avance financiero".</t>
  </si>
  <si>
    <t xml:space="preserve">4. Haga buen uso de las normas ortográficas. No use mayúsculas sostenidas, alterne entre mayúscula y minúscula. </t>
  </si>
  <si>
    <t>Gestión</t>
  </si>
  <si>
    <t>Flujo</t>
  </si>
  <si>
    <t>Resultado</t>
  </si>
  <si>
    <t>Reducción</t>
  </si>
  <si>
    <t>Reducción acumulada</t>
  </si>
  <si>
    <t>Direcciones Técnicas DNP</t>
  </si>
  <si>
    <t>DT DNP</t>
  </si>
  <si>
    <t>Dirección de Inversiones y Finanzas Públicas</t>
  </si>
  <si>
    <t>Dirección de Descentralización y Desarrollo Regional</t>
  </si>
  <si>
    <t xml:space="preserve">Dirección de Vigilancia de las Regalías </t>
  </si>
  <si>
    <t>Dirección del Sistema General de Regalías</t>
  </si>
  <si>
    <t>Dirección de Ambiente y Desarrollo Sostenible</t>
  </si>
  <si>
    <t>Dirección de Infraestructura y Energía Sostenible</t>
  </si>
  <si>
    <t xml:space="preserve">Dirección de Desarrollo Social </t>
  </si>
  <si>
    <t>Dirección de Justicia, Seguridad y Gobierno</t>
  </si>
  <si>
    <t>Dirección de Desarrollo Rural Sostenible</t>
  </si>
  <si>
    <t>Dirección de Desarrollo Urbano</t>
  </si>
  <si>
    <t xml:space="preserve">Dirección de Innovación y Desarrollo Empresarial </t>
  </si>
  <si>
    <t>Dirección de Estudios Económicos</t>
  </si>
  <si>
    <t>Dirección de Seguimiento y Evaluación de Políticas Públicas</t>
  </si>
  <si>
    <t>Grupo de Proyectos Especiales</t>
  </si>
  <si>
    <t>Subdirección General Territorial</t>
  </si>
  <si>
    <t xml:space="preserve">Subdirección General Sectorial </t>
  </si>
  <si>
    <t>Dirección de Desarrollo Digital</t>
  </si>
  <si>
    <t>DADS</t>
  </si>
  <si>
    <t>Subdirección de Inversiones para el Desarrollo Social y la Administración General del Estado</t>
  </si>
  <si>
    <t>Subdirección de Descentralización y Fortalecimiento Fiscal</t>
  </si>
  <si>
    <t>Subdirección de Proyectos</t>
  </si>
  <si>
    <t>Subdirección de Gestión Ambiental</t>
  </si>
  <si>
    <t xml:space="preserve">Subdirección de Minas y Energía </t>
  </si>
  <si>
    <t>Subdirección de Salud</t>
  </si>
  <si>
    <t>Subdirección de Justicia y Gobierno</t>
  </si>
  <si>
    <t>Subdirección de Producción y Desarrollo Rural </t>
  </si>
  <si>
    <t>Subdirección de Agua y Saneamiento</t>
  </si>
  <si>
    <t>Subdirección de Ciencia Tecnología e Innovación</t>
  </si>
  <si>
    <t>Subdirección de Análisis Fiscal </t>
  </si>
  <si>
    <t>Grupo de Sinergia Territorial</t>
  </si>
  <si>
    <t>Subdirección de Prospectiva Digital</t>
  </si>
  <si>
    <t>DDD</t>
  </si>
  <si>
    <t>Direccion de Desarrollo Digital</t>
  </si>
  <si>
    <t>Subdirección de Inversiones para la Infraestructura y la Defensa Nacional</t>
  </si>
  <si>
    <t>Subdirección de Ordenamiento y Desarrollo Territorial</t>
  </si>
  <si>
    <t>Subdirección de Monitoreo, Seguimiento y Evaluación</t>
  </si>
  <si>
    <t>Subdirección de Gestión del Riesgo de Desastres y Cambio Climático</t>
  </si>
  <si>
    <t>Subdirección de Transporte</t>
  </si>
  <si>
    <t>Subdirección de Promoción Social y Calidad de Vida</t>
  </si>
  <si>
    <t>Subdirección de Seguridad y Defensa </t>
  </si>
  <si>
    <t>Subdirección de Comercialización y Financiamiento Agropecuario Rural</t>
  </si>
  <si>
    <t>Subdirección de Vivienda y Desarrollo Urbano </t>
  </si>
  <si>
    <t>Subdirección de Productvidad, Internacionalización y Competencia</t>
  </si>
  <si>
    <t>Subdirección de Estudios Sectoriales y Regulación</t>
  </si>
  <si>
    <t>Grupo de Evaluaciones Focalizadas</t>
  </si>
  <si>
    <t>DDDR</t>
  </si>
  <si>
    <t>Subdirección de Proyectos e Información para la Inversión Pública</t>
  </si>
  <si>
    <t>Subdirección de Fortalecimiento Institucional Territorial</t>
  </si>
  <si>
    <t>Subdirección de Control</t>
  </si>
  <si>
    <t>Subdirección de Movilidad y Transporte Urbano</t>
  </si>
  <si>
    <t>Subdirección de Educación</t>
  </si>
  <si>
    <t>Subdirección de Estudios Macroeconómicos</t>
  </si>
  <si>
    <t xml:space="preserve">Grupo de Seguimiento </t>
  </si>
  <si>
    <t>DDRS</t>
  </si>
  <si>
    <t xml:space="preserve">Subdirección de Crédito </t>
  </si>
  <si>
    <t>Subdirección de Empleo y Seguridad Social</t>
  </si>
  <si>
    <t xml:space="preserve">Grupo de Tecnología </t>
  </si>
  <si>
    <t xml:space="preserve">DDS </t>
  </si>
  <si>
    <t>Subdirección de Género</t>
  </si>
  <si>
    <t>DDU</t>
  </si>
  <si>
    <t>DEE</t>
  </si>
  <si>
    <t>DIDE</t>
  </si>
  <si>
    <t>DIES</t>
  </si>
  <si>
    <t>DIFP</t>
  </si>
  <si>
    <t>DSEPP</t>
  </si>
  <si>
    <t>DSGR</t>
  </si>
  <si>
    <t>DVR</t>
  </si>
  <si>
    <t>GPE</t>
  </si>
  <si>
    <t>SGS</t>
  </si>
  <si>
    <t>Subdirección General Sectorial</t>
  </si>
  <si>
    <t>SGT</t>
  </si>
  <si>
    <t>PGN-propios</t>
  </si>
  <si>
    <t xml:space="preserve">PGN-nación </t>
  </si>
  <si>
    <t xml:space="preserve">PGN-propios- funcionamiento </t>
  </si>
  <si>
    <t>SGR</t>
  </si>
  <si>
    <t>SGP</t>
  </si>
  <si>
    <t>Otros</t>
  </si>
  <si>
    <t>Gladys Zambrano</t>
  </si>
  <si>
    <t>Dirección de Planeación y Desarrollo</t>
  </si>
  <si>
    <t>gladys.zambrano@fiscalía.gov.co</t>
  </si>
  <si>
    <t>Costos y recursos asignados totales</t>
  </si>
  <si>
    <t>Dirección Técnica o grupo responsable en DNP:</t>
  </si>
  <si>
    <t>Entidades líderes:</t>
  </si>
  <si>
    <t xml:space="preserve">Fiscalía General de la Nación </t>
  </si>
  <si>
    <t>Declaración de Importancia Estratégica del proyecto "Fortalecimiento y modernización tecnológica de la policía judicial de la Fiscalía General de la Nación para la investigación penal a nivel nacional"</t>
  </si>
  <si>
    <t xml:space="preserve">Número de informes semestrales de seguimiento y divulgación del avance del proyecto </t>
  </si>
  <si>
    <t xml:space="preserve">Sumatoria del número de informes semestrales de seguimiento y divulgación del avance del proyecto </t>
  </si>
  <si>
    <t>Renovar y fortalecer la tecnología utilizada para el procesamiento y gestión de la información proveniente de la interceptación judicial de comunicaciones del CTI de la FGN, entre los años 2022 y 2025.</t>
  </si>
  <si>
    <t>1.1 Gestionar vigencias futuras ordinarias para el proyecto de inversión "Fortalecimiento y modernización tecnológica de la policía judicial de la Fiscalía General de la Nación para la investigación penal a nivel nacional"</t>
  </si>
  <si>
    <t>Porcentaje de avance en la gestión de la autorización de vigencias futuras ordinarias 2022 a 2025</t>
  </si>
  <si>
    <r>
      <t>Sumatoria del porcentaje de avance de la gestión de la autorización de vigencias futuras ordinarias 2022 a 2025
Hito 1. Aprobación del aval fisc</t>
    </r>
    <r>
      <rPr>
        <sz val="10"/>
        <color theme="1"/>
        <rFont val="Arial Narrow"/>
        <family val="2"/>
      </rPr>
      <t>al =33,4</t>
    </r>
    <r>
      <rPr>
        <sz val="10"/>
        <rFont val="Arial Narrow"/>
        <family val="2"/>
      </rPr>
      <t xml:space="preserve">%
Hito 2. Aprobación del documento CONPES =33,3%
Hito 3. Aprobación CONFIS de Vigencias Futuras =33,3%
</t>
    </r>
    <r>
      <rPr>
        <sz val="10"/>
        <color theme="1"/>
        <rFont val="Arial Narrow"/>
        <family val="2"/>
      </rPr>
      <t>La Línea Base (LB) del indicador es 66,7% y corresponde a los hitos 1 y 2.</t>
    </r>
  </si>
  <si>
    <r>
      <t>1.2  Reportar el avance del proyecto de</t>
    </r>
    <r>
      <rPr>
        <sz val="10"/>
        <color theme="3" tint="0.39997558519241921"/>
        <rFont val="Arial Narrow"/>
        <family val="2"/>
      </rPr>
      <t xml:space="preserve"> </t>
    </r>
    <r>
      <rPr>
        <sz val="10"/>
        <rFont val="Arial Narrow"/>
        <family val="2"/>
      </rPr>
      <t>inversión "Fortalecimiento y modernización tecnológica de la policía judicial de la Fiscalía General de la Nación para la investigación penal a nivel nacional", con énfasis en la renovación y el fortalecimiento de la tecnología utilizada para el procesamiento y gestión de la información proveniente de la interceptación judicial de comunicaciones de la FGN del CTI.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</si>
</sst>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 #,##0;\-&quot;$&quot;\ #,##0"/>
    <numFmt numFmtId="41" formatCode="_-* #,##0_-;\-* #,##0_-;_-* &quot;-&quot;_-;_-@_-"/>
    <numFmt numFmtId="164" formatCode="_ * #,##0.00_ ;_ * \-#,##0.00_ ;_ * &quot;-&quot;??_ ;_ @_ "/>
    <numFmt numFmtId="165" formatCode="_ * #,##0_ ;_ * \-#,##0_ ;_ * &quot;-&quot;??_ ;_ @_ "/>
    <numFmt numFmtId="166" formatCode="#.##000"/>
    <numFmt numFmtId="167" formatCode="\$#,#00"/>
    <numFmt numFmtId="168" formatCode="#,#00"/>
    <numFmt numFmtId="169" formatCode="#.##0,"/>
    <numFmt numFmtId="170" formatCode="\$#,"/>
    <numFmt numFmtId="171" formatCode="\$#,##0.00\ ;\(\$#,##0.00\)"/>
    <numFmt numFmtId="172" formatCode="#,##0.000;\-#,##0.000"/>
    <numFmt numFmtId="173" formatCode="_ [$€-2]\ * #,##0.00_ ;_ [$€-2]\ * \-#,##0.00_ ;_ [$€-2]\ * &quot;-&quot;??_ "/>
    <numFmt numFmtId="174" formatCode="0.0%"/>
  </numFmts>
  <fonts count="54">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
      <color indexed="8"/>
      <name val="Courier"/>
      <family val="3"/>
    </font>
    <font>
      <sz val="1"/>
      <color indexed="8"/>
      <name val="Courier"/>
      <family val="3"/>
    </font>
    <font>
      <sz val="12"/>
      <name val="Arial MT"/>
    </font>
    <font>
      <sz val="8"/>
      <name val="Arial"/>
      <family val="2"/>
    </font>
    <font>
      <sz val="12"/>
      <color indexed="24"/>
      <name val="Modern"/>
      <family val="3"/>
      <charset val="255"/>
    </font>
    <font>
      <b/>
      <sz val="18"/>
      <color indexed="24"/>
      <name val="Modern"/>
      <family val="3"/>
      <charset val="255"/>
    </font>
    <font>
      <b/>
      <sz val="12"/>
      <color indexed="24"/>
      <name val="Modern"/>
      <family val="3"/>
      <charset val="255"/>
    </font>
    <font>
      <sz val="12"/>
      <name val="Arial Narrow"/>
      <family val="2"/>
    </font>
    <font>
      <b/>
      <sz val="11"/>
      <name val="Arial Narrow"/>
      <family val="2"/>
    </font>
    <font>
      <b/>
      <sz val="10"/>
      <name val="Arial Narrow"/>
      <family val="2"/>
    </font>
    <font>
      <b/>
      <sz val="12"/>
      <color theme="0"/>
      <name val="Arial Narrow"/>
      <family val="2"/>
    </font>
    <font>
      <sz val="11"/>
      <name val="Arial Narrow"/>
      <family val="2"/>
    </font>
    <font>
      <b/>
      <sz val="18"/>
      <color theme="0"/>
      <name val="Arial Narrow"/>
      <family val="2"/>
    </font>
    <font>
      <b/>
      <sz val="10"/>
      <name val="Arial"/>
      <family val="2"/>
    </font>
    <font>
      <b/>
      <sz val="10"/>
      <color rgb="FFFF0000"/>
      <name val="Arial"/>
      <family val="2"/>
    </font>
    <font>
      <b/>
      <sz val="12"/>
      <name val="Arial Narrow"/>
      <family val="2"/>
    </font>
    <font>
      <b/>
      <sz val="10"/>
      <color theme="0"/>
      <name val="Arial"/>
      <family val="2"/>
    </font>
    <font>
      <b/>
      <u/>
      <sz val="11"/>
      <color theme="1"/>
      <name val="Calibri"/>
      <family val="2"/>
      <scheme val="minor"/>
    </font>
    <font>
      <sz val="11"/>
      <color rgb="FF000000"/>
      <name val="Calibri"/>
      <family val="2"/>
      <scheme val="minor"/>
    </font>
    <font>
      <b/>
      <sz val="10"/>
      <color rgb="FFC00000"/>
      <name val="Arial"/>
      <family val="2"/>
    </font>
    <font>
      <sz val="10"/>
      <color rgb="FFC00000"/>
      <name val="Arial"/>
      <family val="2"/>
    </font>
    <font>
      <sz val="10"/>
      <name val="Arial Narrow"/>
      <family val="2"/>
    </font>
    <font>
      <sz val="16"/>
      <color theme="0"/>
      <name val="Arial Narrow"/>
      <family val="2"/>
    </font>
    <font>
      <b/>
      <sz val="14"/>
      <color theme="0"/>
      <name val="Arial Narrow"/>
      <family val="2"/>
    </font>
    <font>
      <b/>
      <sz val="14"/>
      <name val="Arial Narrow"/>
      <family val="2"/>
    </font>
    <font>
      <sz val="14"/>
      <color theme="4"/>
      <name val="Arial Narrow"/>
      <family val="2"/>
    </font>
    <font>
      <b/>
      <i/>
      <sz val="14"/>
      <name val="Arial Narrow"/>
      <family val="2"/>
    </font>
    <font>
      <sz val="14"/>
      <color theme="5"/>
      <name val="Arial Narrow"/>
      <family val="2"/>
    </font>
    <font>
      <sz val="14"/>
      <name val="Arial Narrow"/>
      <family val="2"/>
    </font>
    <font>
      <sz val="14"/>
      <color theme="1"/>
      <name val="Calibri"/>
      <family val="2"/>
      <scheme val="minor"/>
    </font>
    <font>
      <u/>
      <sz val="14"/>
      <name val="Arial Narrow"/>
      <family val="2"/>
    </font>
    <font>
      <u/>
      <sz val="14"/>
      <color indexed="12"/>
      <name val="Arial"/>
      <family val="2"/>
    </font>
    <font>
      <b/>
      <sz val="10"/>
      <color theme="1"/>
      <name val="Arial Narrow"/>
      <family val="2"/>
    </font>
    <font>
      <sz val="10"/>
      <color theme="1"/>
      <name val="Arial Narrow"/>
      <family val="2"/>
    </font>
    <font>
      <sz val="10"/>
      <color rgb="FFFF0000"/>
      <name val="Arial"/>
      <family val="2"/>
    </font>
    <font>
      <sz val="10"/>
      <color theme="8"/>
      <name val="Arial"/>
      <family val="2"/>
    </font>
    <font>
      <b/>
      <sz val="14"/>
      <color theme="1"/>
      <name val="Arial Narrow"/>
      <family val="2"/>
    </font>
    <font>
      <b/>
      <vertAlign val="superscript"/>
      <sz val="11"/>
      <name val="Arial Narrow"/>
      <family val="2"/>
    </font>
    <font>
      <b/>
      <vertAlign val="superscript"/>
      <sz val="10"/>
      <name val="Arial Narrow"/>
      <family val="2"/>
    </font>
    <font>
      <sz val="12"/>
      <color theme="0"/>
      <name val="Arial Narrow"/>
      <family val="2"/>
    </font>
    <font>
      <b/>
      <sz val="10"/>
      <color theme="9"/>
      <name val="Arial"/>
      <family val="2"/>
    </font>
    <font>
      <sz val="10"/>
      <color theme="9"/>
      <name val="Arial"/>
      <family val="2"/>
    </font>
    <font>
      <sz val="11"/>
      <name val="Times New Roman"/>
      <family val="1"/>
    </font>
    <font>
      <sz val="10"/>
      <name val="Arial"/>
      <family val="2"/>
    </font>
    <font>
      <u/>
      <sz val="10"/>
      <color theme="10"/>
      <name val="Arial"/>
      <family val="2"/>
    </font>
    <font>
      <u/>
      <sz val="10"/>
      <color theme="10"/>
      <name val="Arial"/>
      <family val="2"/>
    </font>
    <font>
      <sz val="11"/>
      <color theme="1"/>
      <name val="Arial Narrow"/>
      <family val="2"/>
    </font>
    <font>
      <sz val="10"/>
      <color theme="3" tint="0.39997558519241921"/>
      <name val="Arial Narrow"/>
      <family val="2"/>
    </font>
  </fonts>
  <fills count="7">
    <fill>
      <patternFill patternType="none"/>
    </fill>
    <fill>
      <patternFill patternType="gray125"/>
    </fill>
    <fill>
      <patternFill patternType="solid">
        <fgColor indexed="9"/>
        <bgColor indexed="64"/>
      </patternFill>
    </fill>
    <fill>
      <patternFill patternType="solid">
        <fgColor rgb="FFC000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81">
    <border>
      <left/>
      <right/>
      <top/>
      <bottom/>
      <diagonal/>
    </border>
    <border>
      <left style="thin">
        <color auto="1"/>
      </left>
      <right/>
      <top style="thin">
        <color auto="1"/>
      </top>
      <bottom/>
      <diagonal/>
    </border>
    <border>
      <left/>
      <right/>
      <top style="double">
        <color auto="1"/>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double">
        <color auto="1"/>
      </left>
      <right/>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style="double">
        <color auto="1"/>
      </top>
      <bottom/>
      <diagonal/>
    </border>
    <border>
      <left style="double">
        <color auto="1"/>
      </left>
      <right style="double">
        <color auto="1"/>
      </right>
      <top style="double">
        <color auto="1"/>
      </top>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hair">
        <color auto="1"/>
      </bottom>
      <diagonal/>
    </border>
    <border>
      <left style="medium">
        <color auto="1"/>
      </left>
      <right style="thin">
        <color auto="1"/>
      </right>
      <top style="hair">
        <color auto="1"/>
      </top>
      <bottom style="medium">
        <color auto="1"/>
      </bottom>
      <diagonal/>
    </border>
    <border>
      <left style="double">
        <color auto="1"/>
      </left>
      <right/>
      <top/>
      <bottom/>
      <diagonal/>
    </border>
    <border>
      <left/>
      <right style="double">
        <color auto="1"/>
      </right>
      <top/>
      <bottom/>
      <diagonal/>
    </border>
    <border>
      <left/>
      <right/>
      <top style="thin">
        <color auto="1"/>
      </top>
      <bottom style="thin">
        <color auto="1"/>
      </bottom>
      <diagonal/>
    </border>
    <border>
      <left/>
      <right style="double">
        <color auto="1"/>
      </right>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diagonal/>
    </border>
    <border>
      <left style="medium">
        <color auto="1"/>
      </left>
      <right style="thin">
        <color auto="1"/>
      </right>
      <top/>
      <bottom/>
      <diagonal/>
    </border>
    <border>
      <left/>
      <right/>
      <top style="thin">
        <color auto="1"/>
      </top>
      <bottom/>
      <diagonal/>
    </border>
    <border>
      <left style="medium">
        <color auto="1"/>
      </left>
      <right style="thin">
        <color auto="1"/>
      </right>
      <top style="thin">
        <color auto="1"/>
      </top>
      <bottom/>
      <diagonal/>
    </border>
    <border>
      <left style="thin">
        <color auto="1"/>
      </left>
      <right/>
      <top style="thin">
        <color auto="1"/>
      </top>
      <bottom style="thin">
        <color theme="0" tint="-0.34998626667073579"/>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hair">
        <color auto="1"/>
      </top>
      <bottom style="hair">
        <color auto="1"/>
      </bottom>
      <diagonal/>
    </border>
    <border>
      <left/>
      <right/>
      <top style="thin">
        <color auto="1"/>
      </top>
      <bottom style="thin">
        <color theme="0" tint="-0.34998626667073579"/>
      </bottom>
      <diagonal/>
    </border>
    <border>
      <left style="thin">
        <color auto="1"/>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auto="1"/>
      </left>
      <right/>
      <top style="thin">
        <color theme="0" tint="-0.34998626667073579"/>
      </top>
      <bottom style="medium">
        <color auto="1"/>
      </bottom>
      <diagonal/>
    </border>
    <border>
      <left/>
      <right/>
      <top style="thin">
        <color theme="0" tint="-0.34998626667073579"/>
      </top>
      <bottom style="medium">
        <color auto="1"/>
      </bottom>
      <diagonal/>
    </border>
    <border>
      <left style="medium">
        <color auto="1"/>
      </left>
      <right/>
      <top/>
      <bottom/>
      <diagonal/>
    </border>
    <border>
      <left/>
      <right style="thin">
        <color auto="1"/>
      </right>
      <top/>
      <bottom style="thin">
        <color auto="1"/>
      </bottom>
      <diagonal/>
    </border>
    <border>
      <left style="medium">
        <color auto="1"/>
      </left>
      <right style="thin">
        <color auto="1"/>
      </right>
      <top style="medium">
        <color auto="1"/>
      </top>
      <bottom/>
      <diagonal/>
    </border>
    <border>
      <left/>
      <right style="medium">
        <color auto="1"/>
      </right>
      <top/>
      <bottom style="thin">
        <color auto="1"/>
      </bottom>
      <diagonal/>
    </border>
    <border>
      <left/>
      <right style="thin">
        <color auto="1"/>
      </right>
      <top/>
      <bottom/>
      <diagonal/>
    </border>
    <border>
      <left style="medium">
        <color auto="1"/>
      </left>
      <right style="thin">
        <color auto="1"/>
      </right>
      <top/>
      <bottom style="medium">
        <color auto="1"/>
      </bottom>
      <diagonal/>
    </border>
    <border>
      <left style="thin">
        <color auto="1"/>
      </left>
      <right style="medium">
        <color auto="1"/>
      </right>
      <top/>
      <bottom/>
      <diagonal/>
    </border>
    <border>
      <left style="thin">
        <color auto="1"/>
      </left>
      <right/>
      <top style="thin">
        <color auto="1"/>
      </top>
      <bottom style="medium">
        <color auto="1"/>
      </bottom>
      <diagonal/>
    </border>
    <border>
      <left/>
      <right style="medium">
        <color auto="1"/>
      </right>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style="thin">
        <color auto="1"/>
      </right>
      <top style="medium">
        <color auto="1"/>
      </top>
      <bottom/>
      <diagonal/>
    </border>
    <border>
      <left/>
      <right/>
      <top/>
      <bottom style="medium">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s>
  <cellStyleXfs count="49">
    <xf numFmtId="0" fontId="0" fillId="0" borderId="0"/>
    <xf numFmtId="0" fontId="6" fillId="0" borderId="0">
      <protection locked="0"/>
    </xf>
    <xf numFmtId="0" fontId="6" fillId="0" borderId="0">
      <protection locked="0"/>
    </xf>
    <xf numFmtId="169" fontId="7" fillId="0" borderId="0">
      <protection locked="0"/>
    </xf>
    <xf numFmtId="167" fontId="7" fillId="0" borderId="0">
      <protection locked="0"/>
    </xf>
    <xf numFmtId="170" fontId="7" fillId="0" borderId="0">
      <protection locked="0"/>
    </xf>
    <xf numFmtId="0" fontId="7" fillId="0" borderId="0">
      <protection locked="0"/>
    </xf>
    <xf numFmtId="173" fontId="4" fillId="0" borderId="0" applyFont="0" applyFill="0" applyBorder="0" applyAlignment="0" applyProtection="0"/>
    <xf numFmtId="0" fontId="7" fillId="0" borderId="0">
      <protection locked="0"/>
    </xf>
    <xf numFmtId="168" fontId="7" fillId="0" borderId="0">
      <protection locked="0"/>
    </xf>
    <xf numFmtId="168" fontId="7" fillId="0" borderId="0">
      <protection locked="0"/>
    </xf>
    <xf numFmtId="0" fontId="7" fillId="0" borderId="0">
      <protection locked="0"/>
    </xf>
    <xf numFmtId="0" fontId="6" fillId="0" borderId="0">
      <protection locked="0"/>
    </xf>
    <xf numFmtId="0" fontId="6" fillId="0" borderId="0">
      <protection locked="0"/>
    </xf>
    <xf numFmtId="0" fontId="6" fillId="0" borderId="0">
      <protection locked="0"/>
    </xf>
    <xf numFmtId="164" fontId="4" fillId="0" borderId="0" applyFont="0" applyFill="0" applyBorder="0" applyAlignment="0" applyProtection="0"/>
    <xf numFmtId="167" fontId="7" fillId="0" borderId="0">
      <protection locked="0"/>
    </xf>
    <xf numFmtId="172" fontId="4" fillId="0" borderId="0">
      <protection locked="0"/>
    </xf>
    <xf numFmtId="9" fontId="4" fillId="0" borderId="0" applyFont="0" applyFill="0" applyBorder="0" applyAlignment="0" applyProtection="0"/>
    <xf numFmtId="166" fontId="7" fillId="0" borderId="0">
      <protection locked="0"/>
    </xf>
    <xf numFmtId="5" fontId="8" fillId="0" borderId="0">
      <protection locked="0"/>
    </xf>
    <xf numFmtId="39" fontId="9" fillId="0" borderId="1" applyFill="0">
      <alignment horizontal="left"/>
    </xf>
    <xf numFmtId="0" fontId="4" fillId="0" borderId="0" applyNumberFormat="0"/>
    <xf numFmtId="0" fontId="7" fillId="0" borderId="2">
      <protection locked="0"/>
    </xf>
    <xf numFmtId="0" fontId="10" fillId="0" borderId="0" applyProtection="0"/>
    <xf numFmtId="171" fontId="10" fillId="0" borderId="0" applyProtection="0"/>
    <xf numFmtId="0" fontId="11" fillId="0" borderId="0" applyProtection="0"/>
    <xf numFmtId="0" fontId="12" fillId="0" borderId="0" applyProtection="0"/>
    <xf numFmtId="0" fontId="10" fillId="0" borderId="3" applyProtection="0"/>
    <xf numFmtId="0" fontId="10" fillId="0" borderId="0"/>
    <xf numFmtId="10" fontId="10" fillId="0" borderId="0" applyProtection="0"/>
    <xf numFmtId="0" fontId="10" fillId="0" borderId="0"/>
    <xf numFmtId="2" fontId="10" fillId="0" borderId="0" applyProtection="0"/>
    <xf numFmtId="4" fontId="10" fillId="0" borderId="0" applyProtection="0"/>
    <xf numFmtId="0" fontId="3" fillId="0" borderId="0"/>
    <xf numFmtId="0" fontId="4" fillId="0" borderId="0"/>
    <xf numFmtId="0" fontId="2" fillId="0" borderId="0"/>
    <xf numFmtId="41" fontId="4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5" fontId="8" fillId="0" borderId="0">
      <protection locked="0"/>
    </xf>
    <xf numFmtId="39" fontId="5" fillId="0" borderId="1" applyFill="0">
      <alignment horizontal="left"/>
    </xf>
    <xf numFmtId="0" fontId="1" fillId="0" borderId="0"/>
    <xf numFmtId="0" fontId="1" fillId="0" borderId="0"/>
    <xf numFmtId="41" fontId="4" fillId="0" borderId="0" applyFont="0" applyFill="0" applyBorder="0" applyAlignment="0" applyProtection="0"/>
    <xf numFmtId="0" fontId="50" fillId="0" borderId="0" applyNumberFormat="0" applyFill="0" applyBorder="0" applyAlignment="0" applyProtection="0"/>
    <xf numFmtId="164" fontId="4" fillId="0" borderId="0" applyFont="0" applyFill="0" applyBorder="0" applyAlignment="0" applyProtection="0"/>
    <xf numFmtId="0" fontId="51" fillId="0" borderId="0" applyNumberFormat="0" applyFill="0" applyBorder="0" applyAlignment="0" applyProtection="0"/>
  </cellStyleXfs>
  <cellXfs count="356">
    <xf numFmtId="0" fontId="0" fillId="0" borderId="0" xfId="0"/>
    <xf numFmtId="0" fontId="15" fillId="4" borderId="8" xfId="0" applyFont="1" applyFill="1" applyBorder="1" applyAlignment="1" applyProtection="1">
      <alignment horizontal="center" vertical="center" wrapText="1"/>
      <protection locked="0"/>
    </xf>
    <xf numFmtId="0" fontId="15" fillId="4" borderId="7" xfId="0" applyFont="1" applyFill="1" applyBorder="1" applyAlignment="1" applyProtection="1">
      <alignment horizontal="center" vertical="center" wrapText="1"/>
      <protection locked="0"/>
    </xf>
    <xf numFmtId="0" fontId="19" fillId="0" borderId="0" xfId="0" applyFont="1"/>
    <xf numFmtId="0" fontId="22" fillId="3" borderId="16" xfId="0" applyFont="1" applyFill="1" applyBorder="1" applyAlignment="1">
      <alignment horizontal="center" vertical="center"/>
    </xf>
    <xf numFmtId="0" fontId="16" fillId="3" borderId="15" xfId="0" applyFont="1" applyFill="1" applyBorder="1" applyAlignment="1">
      <alignment horizontal="center" vertical="center"/>
    </xf>
    <xf numFmtId="0" fontId="23" fillId="0" borderId="24" xfId="0" applyFont="1" applyBorder="1" applyAlignment="1">
      <alignment vertical="center" wrapText="1"/>
    </xf>
    <xf numFmtId="0" fontId="0" fillId="0" borderId="26" xfId="0" applyBorder="1" applyAlignment="1">
      <alignment horizontal="center" vertical="center"/>
    </xf>
    <xf numFmtId="0" fontId="0" fillId="0" borderId="4" xfId="0" applyBorder="1" applyAlignment="1">
      <alignment vertical="center" wrapText="1"/>
    </xf>
    <xf numFmtId="0" fontId="0" fillId="0" borderId="4" xfId="0" applyBorder="1" applyAlignment="1">
      <alignment wrapText="1"/>
    </xf>
    <xf numFmtId="0" fontId="24" fillId="0" borderId="4" xfId="0" applyFont="1" applyBorder="1" applyAlignment="1">
      <alignment vertical="center" wrapText="1"/>
    </xf>
    <xf numFmtId="0" fontId="0" fillId="0" borderId="27" xfId="0" applyBorder="1" applyAlignment="1">
      <alignment vertical="center" wrapText="1"/>
    </xf>
    <xf numFmtId="0" fontId="0" fillId="0" borderId="4" xfId="0" applyBorder="1"/>
    <xf numFmtId="0" fontId="0" fillId="0" borderId="27" xfId="0" applyBorder="1"/>
    <xf numFmtId="0" fontId="24" fillId="0" borderId="4" xfId="0" applyFont="1" applyBorder="1" applyAlignment="1">
      <alignment horizontal="left" vertical="center"/>
    </xf>
    <xf numFmtId="0" fontId="0" fillId="0" borderId="28" xfId="0" applyBorder="1" applyAlignment="1">
      <alignment horizontal="center" vertical="center"/>
    </xf>
    <xf numFmtId="0" fontId="0" fillId="0" borderId="17" xfId="0" applyBorder="1" applyAlignment="1">
      <alignment vertical="center" wrapText="1"/>
    </xf>
    <xf numFmtId="0" fontId="0" fillId="0" borderId="17" xfId="0" applyBorder="1"/>
    <xf numFmtId="0" fontId="0" fillId="0" borderId="29" xfId="0" applyBorder="1"/>
    <xf numFmtId="0" fontId="13" fillId="5" borderId="0" xfId="0" applyFont="1" applyFill="1" applyAlignment="1">
      <alignment vertical="center"/>
    </xf>
    <xf numFmtId="9" fontId="13" fillId="5" borderId="0" xfId="0" applyNumberFormat="1" applyFont="1" applyFill="1" applyAlignment="1">
      <alignment vertical="center"/>
    </xf>
    <xf numFmtId="3" fontId="13" fillId="5" borderId="0" xfId="0" applyNumberFormat="1" applyFont="1" applyFill="1" applyAlignment="1">
      <alignment vertical="center"/>
    </xf>
    <xf numFmtId="0" fontId="13" fillId="0" borderId="0" xfId="0" applyFont="1" applyAlignment="1">
      <alignment vertical="center"/>
    </xf>
    <xf numFmtId="9" fontId="13" fillId="0" borderId="0" xfId="0" applyNumberFormat="1" applyFont="1" applyAlignment="1">
      <alignment vertical="center"/>
    </xf>
    <xf numFmtId="3" fontId="13" fillId="0" borderId="0" xfId="0" applyNumberFormat="1" applyFont="1" applyAlignment="1">
      <alignment vertical="center"/>
    </xf>
    <xf numFmtId="0" fontId="13" fillId="0" borderId="0" xfId="0" applyFont="1" applyAlignment="1">
      <alignment vertical="center" wrapText="1"/>
    </xf>
    <xf numFmtId="9" fontId="13" fillId="0" borderId="0" xfId="0" applyNumberFormat="1" applyFont="1" applyAlignment="1">
      <alignment vertical="center" wrapText="1"/>
    </xf>
    <xf numFmtId="3" fontId="13" fillId="0" borderId="0" xfId="0" applyNumberFormat="1" applyFont="1" applyAlignment="1">
      <alignment vertical="center" wrapText="1"/>
    </xf>
    <xf numFmtId="0" fontId="19" fillId="0" borderId="0" xfId="0" applyFont="1" applyAlignment="1">
      <alignment vertical="center"/>
    </xf>
    <xf numFmtId="0" fontId="4" fillId="0" borderId="0" xfId="0" applyFont="1"/>
    <xf numFmtId="0" fontId="27" fillId="0" borderId="4" xfId="0" applyFont="1" applyBorder="1" applyAlignment="1" applyProtection="1">
      <alignment vertical="center" wrapText="1"/>
      <protection locked="0"/>
    </xf>
    <xf numFmtId="15" fontId="27" fillId="0" borderId="4" xfId="0" applyNumberFormat="1" applyFont="1" applyBorder="1" applyAlignment="1" applyProtection="1">
      <alignment vertical="center" wrapText="1"/>
      <protection locked="0"/>
    </xf>
    <xf numFmtId="3" fontId="27" fillId="0" borderId="4" xfId="15" applyNumberFormat="1" applyFont="1" applyFill="1" applyBorder="1" applyAlignment="1" applyProtection="1">
      <alignment horizontal="center" vertical="center" wrapText="1"/>
      <protection locked="0"/>
    </xf>
    <xf numFmtId="165" fontId="15" fillId="0" borderId="26" xfId="15" applyNumberFormat="1" applyFont="1" applyFill="1" applyBorder="1" applyAlignment="1" applyProtection="1">
      <alignment vertical="center" wrapText="1"/>
      <protection locked="0"/>
    </xf>
    <xf numFmtId="14" fontId="27" fillId="0" borderId="4" xfId="0" applyNumberFormat="1" applyFont="1" applyBorder="1" applyAlignment="1" applyProtection="1">
      <alignment vertical="center" wrapText="1"/>
      <protection locked="0"/>
    </xf>
    <xf numFmtId="3" fontId="15" fillId="0" borderId="9" xfId="0" applyNumberFormat="1" applyFont="1" applyBorder="1" applyAlignment="1" applyProtection="1">
      <alignment horizontal="center" vertical="center"/>
      <protection locked="0"/>
    </xf>
    <xf numFmtId="0" fontId="15" fillId="0" borderId="46" xfId="0" applyFont="1" applyBorder="1" applyAlignment="1" applyProtection="1">
      <alignment vertical="center" wrapText="1"/>
      <protection locked="0"/>
    </xf>
    <xf numFmtId="0" fontId="16" fillId="3" borderId="36" xfId="0" applyFont="1" applyFill="1" applyBorder="1" applyAlignment="1">
      <alignment horizontal="center" vertical="center"/>
    </xf>
    <xf numFmtId="0" fontId="27" fillId="0" borderId="34" xfId="0" applyFont="1" applyBorder="1" applyAlignment="1" applyProtection="1">
      <alignment horizontal="left" vertical="top" wrapText="1"/>
      <protection locked="0"/>
    </xf>
    <xf numFmtId="0" fontId="27" fillId="0" borderId="55" xfId="0" applyFont="1" applyBorder="1" applyAlignment="1" applyProtection="1">
      <alignment horizontal="left" vertical="top" wrapText="1"/>
      <protection locked="0"/>
    </xf>
    <xf numFmtId="0" fontId="27" fillId="0" borderId="56" xfId="0" applyFont="1" applyBorder="1" applyAlignment="1" applyProtection="1">
      <alignment horizontal="left" vertical="top" wrapText="1"/>
      <protection locked="0"/>
    </xf>
    <xf numFmtId="0" fontId="27" fillId="0" borderId="57" xfId="0" applyFont="1" applyBorder="1" applyAlignment="1" applyProtection="1">
      <alignment horizontal="left" vertical="top" wrapText="1"/>
      <protection locked="0"/>
    </xf>
    <xf numFmtId="0" fontId="27" fillId="0" borderId="58" xfId="0" applyFont="1" applyBorder="1" applyAlignment="1" applyProtection="1">
      <alignment horizontal="left" vertical="top" wrapText="1"/>
      <protection locked="0"/>
    </xf>
    <xf numFmtId="0" fontId="27" fillId="0" borderId="59" xfId="0" applyFont="1" applyBorder="1" applyAlignment="1" applyProtection="1">
      <alignment horizontal="left" vertical="top" wrapText="1"/>
      <protection locked="0"/>
    </xf>
    <xf numFmtId="0" fontId="16" fillId="3" borderId="35" xfId="0" applyFont="1" applyFill="1" applyBorder="1" applyAlignment="1">
      <alignment horizontal="left" vertical="center"/>
    </xf>
    <xf numFmtId="0" fontId="16" fillId="3" borderId="52" xfId="0" applyFont="1" applyFill="1" applyBorder="1" applyAlignment="1">
      <alignment vertical="center" wrapText="1"/>
    </xf>
    <xf numFmtId="0" fontId="16" fillId="3" borderId="53" xfId="0" applyFont="1" applyFill="1" applyBorder="1" applyAlignment="1">
      <alignment vertical="center" wrapText="1"/>
    </xf>
    <xf numFmtId="0" fontId="16" fillId="3" borderId="52" xfId="0" applyFont="1" applyFill="1" applyBorder="1" applyAlignment="1">
      <alignment vertical="center"/>
    </xf>
    <xf numFmtId="0" fontId="16" fillId="3" borderId="53" xfId="0" applyFont="1" applyFill="1" applyBorder="1" applyAlignment="1">
      <alignment vertical="center"/>
    </xf>
    <xf numFmtId="1" fontId="17" fillId="0" borderId="46" xfId="0" applyNumberFormat="1" applyFont="1" applyBorder="1" applyAlignment="1" applyProtection="1">
      <alignment vertical="center"/>
      <protection locked="0"/>
    </xf>
    <xf numFmtId="0" fontId="17" fillId="2" borderId="22" xfId="0" applyFont="1" applyFill="1" applyBorder="1" applyAlignment="1" applyProtection="1">
      <alignment vertical="center" wrapText="1"/>
      <protection locked="0"/>
    </xf>
    <xf numFmtId="0" fontId="18" fillId="3" borderId="52" xfId="0" applyFont="1" applyFill="1" applyBorder="1" applyAlignment="1">
      <alignment vertical="center"/>
    </xf>
    <xf numFmtId="0" fontId="18" fillId="3" borderId="53" xfId="0" applyFont="1" applyFill="1" applyBorder="1" applyAlignment="1">
      <alignment vertical="center"/>
    </xf>
    <xf numFmtId="0" fontId="27" fillId="0" borderId="1" xfId="0" applyFont="1" applyBorder="1" applyAlignment="1" applyProtection="1">
      <alignment horizontal="left" vertical="top"/>
      <protection locked="0"/>
    </xf>
    <xf numFmtId="0" fontId="27" fillId="0" borderId="32" xfId="0" applyFont="1" applyBorder="1" applyAlignment="1" applyProtection="1">
      <alignment horizontal="left" vertical="top" wrapText="1"/>
      <protection locked="0"/>
    </xf>
    <xf numFmtId="0" fontId="27" fillId="0" borderId="30" xfId="0" applyFont="1" applyBorder="1" applyAlignment="1" applyProtection="1">
      <alignment horizontal="left" vertical="top"/>
      <protection locked="0"/>
    </xf>
    <xf numFmtId="0" fontId="27" fillId="0" borderId="0" xfId="0" applyFont="1" applyAlignment="1" applyProtection="1">
      <alignment horizontal="left" vertical="top" wrapText="1"/>
      <protection locked="0"/>
    </xf>
    <xf numFmtId="0" fontId="19" fillId="0" borderId="4" xfId="0" applyFont="1" applyBorder="1" applyAlignment="1">
      <alignment vertical="center"/>
    </xf>
    <xf numFmtId="0" fontId="19" fillId="0" borderId="26" xfId="0" applyFont="1" applyBorder="1" applyAlignment="1">
      <alignment vertical="center"/>
    </xf>
    <xf numFmtId="0" fontId="19" fillId="0" borderId="28" xfId="0" applyFont="1" applyBorder="1" applyAlignment="1">
      <alignment vertical="center"/>
    </xf>
    <xf numFmtId="0" fontId="19" fillId="0" borderId="17" xfId="0" applyFont="1" applyBorder="1" applyAlignment="1">
      <alignment vertical="center"/>
    </xf>
    <xf numFmtId="0" fontId="15" fillId="4" borderId="4" xfId="0" applyFont="1" applyFill="1" applyBorder="1" applyAlignment="1">
      <alignment horizontal="center" vertical="center"/>
    </xf>
    <xf numFmtId="9" fontId="27" fillId="0" borderId="4" xfId="18" applyFont="1" applyFill="1" applyBorder="1" applyAlignment="1" applyProtection="1">
      <alignment horizontal="center" vertical="center" wrapText="1"/>
      <protection locked="0"/>
    </xf>
    <xf numFmtId="0" fontId="17" fillId="0" borderId="41" xfId="0" applyFont="1" applyBorder="1" applyAlignment="1" applyProtection="1">
      <alignment vertical="center"/>
      <protection locked="0"/>
    </xf>
    <xf numFmtId="0" fontId="13" fillId="5" borderId="60" xfId="0" applyFont="1" applyFill="1" applyBorder="1" applyAlignment="1">
      <alignment vertical="center"/>
    </xf>
    <xf numFmtId="0" fontId="14" fillId="0" borderId="51" xfId="0" applyFont="1" applyBorder="1" applyAlignment="1">
      <alignment vertical="center"/>
    </xf>
    <xf numFmtId="0" fontId="13" fillId="0" borderId="43" xfId="0" applyFont="1" applyBorder="1" applyAlignment="1">
      <alignment vertical="center"/>
    </xf>
    <xf numFmtId="0" fontId="14" fillId="0" borderId="43" xfId="0" applyFont="1" applyBorder="1" applyAlignment="1">
      <alignment vertical="center"/>
    </xf>
    <xf numFmtId="0" fontId="14" fillId="0" borderId="22" xfId="0" applyFont="1" applyBorder="1" applyAlignment="1">
      <alignment vertical="center"/>
    </xf>
    <xf numFmtId="0" fontId="15" fillId="0" borderId="45" xfId="0" applyFont="1" applyBorder="1" applyAlignment="1" applyProtection="1">
      <alignment vertical="center"/>
      <protection locked="0"/>
    </xf>
    <xf numFmtId="4" fontId="15" fillId="0" borderId="5" xfId="0" applyNumberFormat="1" applyFont="1" applyBorder="1" applyAlignment="1" applyProtection="1">
      <alignment horizontal="centerContinuous" vertical="center"/>
      <protection locked="0"/>
    </xf>
    <xf numFmtId="0" fontId="15" fillId="4" borderId="5" xfId="0" applyFont="1" applyFill="1" applyBorder="1" applyAlignment="1" applyProtection="1">
      <alignment horizontal="centerContinuous" vertical="center" wrapText="1"/>
      <protection locked="0"/>
    </xf>
    <xf numFmtId="0" fontId="15" fillId="4" borderId="22" xfId="0" applyFont="1" applyFill="1" applyBorder="1" applyAlignment="1" applyProtection="1">
      <alignment horizontal="centerContinuous" vertical="center"/>
      <protection locked="0"/>
    </xf>
    <xf numFmtId="0" fontId="14" fillId="4" borderId="25" xfId="0" applyFont="1" applyFill="1" applyBorder="1" applyAlignment="1">
      <alignment horizontal="centerContinuous" vertical="center"/>
    </xf>
    <xf numFmtId="3" fontId="14" fillId="4" borderId="25" xfId="0" applyNumberFormat="1" applyFont="1" applyFill="1" applyBorder="1" applyAlignment="1">
      <alignment horizontal="centerContinuous" vertical="center"/>
    </xf>
    <xf numFmtId="4" fontId="15" fillId="0" borderId="22" xfId="0" applyNumberFormat="1" applyFont="1" applyBorder="1" applyAlignment="1" applyProtection="1">
      <alignment horizontal="centerContinuous" vertical="center"/>
      <protection locked="0"/>
    </xf>
    <xf numFmtId="3" fontId="15" fillId="0" borderId="22" xfId="0" applyNumberFormat="1" applyFont="1" applyBorder="1" applyAlignment="1" applyProtection="1">
      <alignment horizontal="centerContinuous" vertical="center"/>
      <protection locked="0"/>
    </xf>
    <xf numFmtId="3" fontId="15" fillId="0" borderId="11" xfId="0" applyNumberFormat="1" applyFont="1" applyBorder="1" applyAlignment="1" applyProtection="1">
      <alignment horizontal="centerContinuous" vertical="center"/>
      <protection locked="0"/>
    </xf>
    <xf numFmtId="0" fontId="3" fillId="0" borderId="0" xfId="34"/>
    <xf numFmtId="0" fontId="3" fillId="5" borderId="0" xfId="34" applyFill="1"/>
    <xf numFmtId="0" fontId="31" fillId="5" borderId="5" xfId="35" applyFont="1" applyFill="1" applyBorder="1" applyAlignment="1">
      <alignment vertical="center"/>
    </xf>
    <xf numFmtId="0" fontId="33" fillId="5" borderId="22" xfId="35" applyFont="1" applyFill="1" applyBorder="1" applyAlignment="1">
      <alignment vertical="center"/>
    </xf>
    <xf numFmtId="0" fontId="32" fillId="5" borderId="4" xfId="35" applyFont="1" applyFill="1" applyBorder="1" applyAlignment="1">
      <alignment horizontal="left" vertical="center" wrapText="1"/>
    </xf>
    <xf numFmtId="0" fontId="33" fillId="5" borderId="44" xfId="35" applyFont="1" applyFill="1" applyBorder="1" applyAlignment="1">
      <alignment vertical="center"/>
    </xf>
    <xf numFmtId="0" fontId="31" fillId="5" borderId="1" xfId="35" applyFont="1" applyFill="1" applyBorder="1" applyAlignment="1">
      <alignment vertical="center"/>
    </xf>
    <xf numFmtId="0" fontId="34" fillId="5" borderId="32" xfId="35" applyFont="1" applyFill="1" applyBorder="1" applyAlignment="1">
      <alignment vertical="center" wrapText="1"/>
    </xf>
    <xf numFmtId="0" fontId="34" fillId="5" borderId="48" xfId="35" applyFont="1" applyFill="1" applyBorder="1" applyAlignment="1">
      <alignment vertical="center" wrapText="1"/>
    </xf>
    <xf numFmtId="0" fontId="34" fillId="5" borderId="30" xfId="35" applyFont="1" applyFill="1" applyBorder="1" applyAlignment="1">
      <alignment vertical="center"/>
    </xf>
    <xf numFmtId="0" fontId="34" fillId="5" borderId="51" xfId="35" applyFont="1" applyFill="1" applyBorder="1" applyAlignment="1">
      <alignment vertical="center" wrapText="1"/>
    </xf>
    <xf numFmtId="0" fontId="34" fillId="5" borderId="0" xfId="35" applyFont="1" applyFill="1" applyAlignment="1">
      <alignment vertical="center" wrapText="1"/>
    </xf>
    <xf numFmtId="0" fontId="34" fillId="5" borderId="63" xfId="35" applyFont="1" applyFill="1" applyBorder="1" applyAlignment="1">
      <alignment vertical="center" wrapText="1"/>
    </xf>
    <xf numFmtId="0" fontId="34" fillId="5" borderId="30" xfId="48" applyFont="1" applyFill="1" applyBorder="1" applyAlignment="1" applyProtection="1">
      <alignment horizontal="right" vertical="center" wrapText="1"/>
    </xf>
    <xf numFmtId="0" fontId="34" fillId="5" borderId="9" xfId="48" applyFont="1" applyFill="1" applyBorder="1" applyAlignment="1" applyProtection="1">
      <alignment horizontal="justify" vertical="center" wrapText="1"/>
    </xf>
    <xf numFmtId="0" fontId="34" fillId="5" borderId="0" xfId="48" applyFont="1" applyFill="1" applyBorder="1" applyAlignment="1" applyProtection="1">
      <alignment horizontal="right" vertical="center" wrapText="1"/>
    </xf>
    <xf numFmtId="0" fontId="34" fillId="5" borderId="4" xfId="48" applyFont="1" applyFill="1" applyBorder="1" applyAlignment="1" applyProtection="1">
      <alignment vertical="center" wrapText="1"/>
    </xf>
    <xf numFmtId="0" fontId="34" fillId="5" borderId="30" xfId="48" applyFont="1" applyFill="1" applyBorder="1" applyAlignment="1" applyProtection="1">
      <alignment horizontal="center" vertical="center" wrapText="1"/>
    </xf>
    <xf numFmtId="0" fontId="34" fillId="5" borderId="0" xfId="48" applyFont="1" applyFill="1" applyBorder="1" applyAlignment="1" applyProtection="1">
      <alignment horizontal="center" vertical="center" wrapText="1"/>
    </xf>
    <xf numFmtId="0" fontId="34" fillId="5" borderId="38" xfId="48" applyFont="1" applyFill="1" applyBorder="1" applyAlignment="1" applyProtection="1">
      <alignment horizontal="center" vertical="center" wrapText="1"/>
    </xf>
    <xf numFmtId="0" fontId="34" fillId="5" borderId="7" xfId="48" applyFont="1" applyFill="1" applyBorder="1" applyAlignment="1" applyProtection="1">
      <alignment horizontal="right" vertical="center" wrapText="1"/>
    </xf>
    <xf numFmtId="0" fontId="36" fillId="5" borderId="4" xfId="48" applyFont="1" applyFill="1" applyBorder="1" applyAlignment="1" applyProtection="1">
      <alignment vertical="center" wrapText="1"/>
    </xf>
    <xf numFmtId="0" fontId="34" fillId="5" borderId="0" xfId="48" applyFont="1" applyFill="1" applyBorder="1" applyAlignment="1" applyProtection="1">
      <alignment horizontal="right" vertical="center"/>
    </xf>
    <xf numFmtId="0" fontId="34" fillId="5" borderId="5" xfId="48" applyFont="1" applyFill="1" applyBorder="1" applyAlignment="1" applyProtection="1">
      <alignment horizontal="center" vertical="center" wrapText="1"/>
    </xf>
    <xf numFmtId="0" fontId="34" fillId="5" borderId="22" xfId="48" applyFont="1" applyFill="1" applyBorder="1" applyAlignment="1" applyProtection="1">
      <alignment horizontal="center" vertical="center" wrapText="1"/>
    </xf>
    <xf numFmtId="0" fontId="34" fillId="5" borderId="30" xfId="35" applyFont="1" applyFill="1" applyBorder="1" applyAlignment="1">
      <alignment horizontal="left" vertical="center" wrapText="1"/>
    </xf>
    <xf numFmtId="0" fontId="34" fillId="5" borderId="0" xfId="35" applyFont="1" applyFill="1" applyAlignment="1">
      <alignment horizontal="left" vertical="center" wrapText="1"/>
    </xf>
    <xf numFmtId="0" fontId="34" fillId="5" borderId="38" xfId="35" applyFont="1" applyFill="1" applyBorder="1" applyAlignment="1">
      <alignment horizontal="left" vertical="center" wrapText="1"/>
    </xf>
    <xf numFmtId="0" fontId="34" fillId="5" borderId="30" xfId="35" applyFont="1" applyFill="1" applyBorder="1" applyAlignment="1">
      <alignment horizontal="right" vertical="center" wrapText="1"/>
    </xf>
    <xf numFmtId="0" fontId="34" fillId="5" borderId="0" xfId="35" applyFont="1" applyFill="1" applyAlignment="1">
      <alignment horizontal="center" vertical="center" wrapText="1"/>
    </xf>
    <xf numFmtId="0" fontId="34" fillId="5" borderId="51" xfId="35" applyFont="1" applyFill="1" applyBorder="1" applyAlignment="1">
      <alignment horizontal="center" vertical="center" wrapText="1"/>
    </xf>
    <xf numFmtId="0" fontId="34" fillId="5" borderId="38" xfId="35" applyFont="1" applyFill="1" applyBorder="1" applyAlignment="1">
      <alignment vertical="center" wrapText="1"/>
    </xf>
    <xf numFmtId="0" fontId="34" fillId="5" borderId="4" xfId="35" applyFont="1" applyFill="1" applyBorder="1" applyAlignment="1">
      <alignment vertical="center" wrapText="1"/>
    </xf>
    <xf numFmtId="0" fontId="34" fillId="5" borderId="4" xfId="35" applyFont="1" applyFill="1" applyBorder="1" applyAlignment="1">
      <alignment horizontal="right" vertical="center" wrapText="1"/>
    </xf>
    <xf numFmtId="0" fontId="34" fillId="5" borderId="10" xfId="35" applyFont="1" applyFill="1" applyBorder="1" applyAlignment="1">
      <alignment vertical="center" wrapText="1"/>
    </xf>
    <xf numFmtId="0" fontId="0" fillId="4" borderId="11" xfId="0" applyFill="1" applyBorder="1" applyAlignment="1">
      <alignment horizontal="centerContinuous"/>
    </xf>
    <xf numFmtId="0" fontId="35" fillId="5" borderId="0" xfId="34" applyFont="1" applyFill="1" applyAlignment="1">
      <alignment horizontal="center"/>
    </xf>
    <xf numFmtId="0" fontId="34" fillId="5" borderId="0" xfId="35" applyFont="1" applyFill="1" applyAlignment="1">
      <alignment horizontal="right" vertical="center" wrapText="1"/>
    </xf>
    <xf numFmtId="0" fontId="28" fillId="3" borderId="41" xfId="0" applyFont="1" applyFill="1" applyBorder="1" applyAlignment="1">
      <alignment horizontal="centerContinuous" vertical="center"/>
    </xf>
    <xf numFmtId="0" fontId="28" fillId="3" borderId="40" xfId="0" applyFont="1" applyFill="1" applyBorder="1" applyAlignment="1">
      <alignment horizontal="centerContinuous" vertical="center"/>
    </xf>
    <xf numFmtId="0" fontId="28" fillId="3" borderId="42" xfId="0" applyFont="1" applyFill="1" applyBorder="1" applyAlignment="1">
      <alignment horizontal="centerContinuous" vertical="center"/>
    </xf>
    <xf numFmtId="0" fontId="0" fillId="4" borderId="44" xfId="0" applyFill="1" applyBorder="1" applyAlignment="1">
      <alignment horizontal="centerContinuous"/>
    </xf>
    <xf numFmtId="0" fontId="15" fillId="4" borderId="66" xfId="0" applyFont="1" applyFill="1" applyBorder="1" applyAlignment="1" applyProtection="1">
      <alignment horizontal="center" vertical="center" wrapText="1"/>
      <protection locked="0"/>
    </xf>
    <xf numFmtId="0" fontId="31" fillId="5" borderId="30" xfId="35" applyFont="1" applyFill="1" applyBorder="1" applyAlignment="1">
      <alignment horizontal="left" vertical="center" wrapText="1"/>
    </xf>
    <xf numFmtId="0" fontId="31" fillId="5" borderId="0" xfId="35" applyFont="1" applyFill="1" applyAlignment="1">
      <alignment horizontal="left" vertical="center" wrapText="1"/>
    </xf>
    <xf numFmtId="0" fontId="31" fillId="5" borderId="38" xfId="35" applyFont="1" applyFill="1" applyBorder="1" applyAlignment="1">
      <alignment horizontal="left" vertical="center" wrapText="1"/>
    </xf>
    <xf numFmtId="0" fontId="34" fillId="5" borderId="51" xfId="35" applyFont="1" applyFill="1" applyBorder="1" applyAlignment="1">
      <alignment horizontal="centerContinuous" vertical="center" wrapText="1"/>
    </xf>
    <xf numFmtId="0" fontId="35" fillId="5" borderId="0" xfId="34" applyFont="1" applyFill="1" applyAlignment="1">
      <alignment horizontal="centerContinuous"/>
    </xf>
    <xf numFmtId="0" fontId="34" fillId="5" borderId="0" xfId="35" applyFont="1" applyFill="1" applyAlignment="1">
      <alignment horizontal="centerContinuous" vertical="center" wrapText="1"/>
    </xf>
    <xf numFmtId="0" fontId="34" fillId="5" borderId="5" xfId="35" applyFont="1" applyFill="1" applyBorder="1" applyAlignment="1">
      <alignment vertical="center" wrapText="1"/>
    </xf>
    <xf numFmtId="0" fontId="34" fillId="5" borderId="11" xfId="35" applyFont="1" applyFill="1" applyBorder="1" applyAlignment="1">
      <alignment vertical="center" wrapText="1"/>
    </xf>
    <xf numFmtId="0" fontId="34" fillId="5" borderId="22" xfId="35" applyFont="1" applyFill="1" applyBorder="1" applyAlignment="1">
      <alignment vertical="center" wrapText="1"/>
    </xf>
    <xf numFmtId="0" fontId="34" fillId="5" borderId="5" xfId="35" applyFont="1" applyFill="1" applyBorder="1" applyAlignment="1">
      <alignment horizontal="right" vertical="center" wrapText="1"/>
    </xf>
    <xf numFmtId="0" fontId="35" fillId="5" borderId="5" xfId="34" applyFont="1" applyFill="1" applyBorder="1"/>
    <xf numFmtId="0" fontId="35" fillId="5" borderId="11" xfId="34" applyFont="1" applyFill="1" applyBorder="1"/>
    <xf numFmtId="0" fontId="3" fillId="0" borderId="5" xfId="34" applyBorder="1"/>
    <xf numFmtId="0" fontId="3" fillId="0" borderId="4" xfId="34" applyBorder="1"/>
    <xf numFmtId="0" fontId="35" fillId="5" borderId="4" xfId="34" applyFont="1" applyFill="1" applyBorder="1" applyAlignment="1">
      <alignment horizontal="center"/>
    </xf>
    <xf numFmtId="49" fontId="29" fillId="3" borderId="35" xfId="35" applyNumberFormat="1" applyFont="1" applyFill="1" applyBorder="1" applyAlignment="1">
      <alignment horizontal="centerContinuous" vertical="center"/>
    </xf>
    <xf numFmtId="49" fontId="29" fillId="3" borderId="36" xfId="35" applyNumberFormat="1" applyFont="1" applyFill="1" applyBorder="1" applyAlignment="1">
      <alignment horizontal="centerContinuous" vertical="center"/>
    </xf>
    <xf numFmtId="49" fontId="29" fillId="3" borderId="37" xfId="35" applyNumberFormat="1" applyFont="1" applyFill="1" applyBorder="1" applyAlignment="1">
      <alignment horizontal="centerContinuous" vertical="center"/>
    </xf>
    <xf numFmtId="0" fontId="39" fillId="4" borderId="22" xfId="0" applyFont="1" applyFill="1" applyBorder="1" applyAlignment="1">
      <alignment horizontal="centerContinuous" vertical="center"/>
    </xf>
    <xf numFmtId="0" fontId="38" fillId="4" borderId="22" xfId="0" applyFont="1" applyFill="1" applyBorder="1" applyAlignment="1">
      <alignment horizontal="centerContinuous" vertical="center"/>
    </xf>
    <xf numFmtId="0" fontId="39" fillId="4" borderId="11" xfId="0" applyFont="1" applyFill="1" applyBorder="1" applyAlignment="1">
      <alignment horizontal="centerContinuous" vertical="center"/>
    </xf>
    <xf numFmtId="0" fontId="28" fillId="4" borderId="22" xfId="0" applyFont="1" applyFill="1" applyBorder="1" applyAlignment="1">
      <alignment horizontal="centerContinuous" vertical="center"/>
    </xf>
    <xf numFmtId="0" fontId="28" fillId="4" borderId="44" xfId="0" applyFont="1" applyFill="1" applyBorder="1" applyAlignment="1">
      <alignment horizontal="centerContinuous" vertical="center"/>
    </xf>
    <xf numFmtId="0" fontId="38" fillId="4" borderId="43" xfId="0" applyFont="1" applyFill="1" applyBorder="1" applyAlignment="1">
      <alignment horizontal="centerContinuous" vertical="center"/>
    </xf>
    <xf numFmtId="0" fontId="17" fillId="0" borderId="22" xfId="0" applyFont="1" applyBorder="1" applyAlignment="1" applyProtection="1">
      <alignment horizontal="center" vertical="center" wrapText="1"/>
      <protection locked="0"/>
    </xf>
    <xf numFmtId="0" fontId="34" fillId="5" borderId="64" xfId="35" applyFont="1" applyFill="1" applyBorder="1" applyAlignment="1">
      <alignment horizontal="left" vertical="center" wrapText="1"/>
    </xf>
    <xf numFmtId="14" fontId="17" fillId="0" borderId="22" xfId="0" applyNumberFormat="1" applyFont="1" applyBorder="1" applyAlignment="1" applyProtection="1">
      <alignment vertical="center" wrapText="1"/>
      <protection locked="0"/>
    </xf>
    <xf numFmtId="0" fontId="17" fillId="0" borderId="22" xfId="0" applyFont="1" applyBorder="1" applyAlignment="1" applyProtection="1">
      <alignment vertical="center" wrapText="1"/>
      <protection locked="0"/>
    </xf>
    <xf numFmtId="1" fontId="17" fillId="0" borderId="22" xfId="0" applyNumberFormat="1" applyFont="1" applyBorder="1" applyAlignment="1" applyProtection="1">
      <alignment vertical="center"/>
      <protection locked="0"/>
    </xf>
    <xf numFmtId="1" fontId="17" fillId="0" borderId="11" xfId="0" applyNumberFormat="1" applyFont="1" applyBorder="1" applyAlignment="1" applyProtection="1">
      <alignment vertical="center"/>
      <protection locked="0"/>
    </xf>
    <xf numFmtId="0" fontId="17" fillId="0" borderId="11" xfId="0" applyFont="1" applyBorder="1" applyAlignment="1" applyProtection="1">
      <alignment vertical="center" wrapText="1"/>
      <protection locked="0"/>
    </xf>
    <xf numFmtId="0" fontId="14" fillId="2" borderId="22" xfId="0" applyFont="1" applyFill="1" applyBorder="1" applyAlignment="1">
      <alignment vertical="center"/>
    </xf>
    <xf numFmtId="0" fontId="14" fillId="2" borderId="22" xfId="0" applyFont="1" applyFill="1" applyBorder="1" applyAlignment="1">
      <alignment vertical="center" wrapText="1"/>
    </xf>
    <xf numFmtId="0" fontId="14" fillId="0" borderId="31" xfId="0" applyFont="1" applyBorder="1" applyAlignment="1">
      <alignment vertical="center"/>
    </xf>
    <xf numFmtId="0" fontId="14" fillId="0" borderId="7" xfId="0" applyFont="1" applyBorder="1" applyAlignment="1">
      <alignment vertical="center"/>
    </xf>
    <xf numFmtId="0" fontId="14" fillId="0" borderId="45" xfId="0" applyFont="1" applyBorder="1" applyAlignment="1">
      <alignment vertical="center"/>
    </xf>
    <xf numFmtId="0" fontId="14" fillId="0" borderId="46" xfId="0" applyFont="1" applyBorder="1" applyAlignment="1">
      <alignment vertical="center"/>
    </xf>
    <xf numFmtId="0" fontId="14" fillId="0" borderId="5" xfId="0" applyFont="1" applyBorder="1" applyAlignment="1">
      <alignment vertical="center"/>
    </xf>
    <xf numFmtId="0" fontId="34" fillId="5" borderId="0" xfId="48" applyFont="1" applyFill="1" applyBorder="1" applyAlignment="1" applyProtection="1">
      <alignment vertical="center" wrapText="1"/>
    </xf>
    <xf numFmtId="0" fontId="36" fillId="5" borderId="0" xfId="48" applyFont="1" applyFill="1" applyBorder="1" applyAlignment="1" applyProtection="1">
      <alignment vertical="center" wrapText="1"/>
    </xf>
    <xf numFmtId="0" fontId="35" fillId="5" borderId="0" xfId="34" applyFont="1" applyFill="1"/>
    <xf numFmtId="0" fontId="4" fillId="0" borderId="72" xfId="0" applyFont="1" applyBorder="1" applyAlignment="1">
      <alignment vertical="center" wrapText="1"/>
    </xf>
    <xf numFmtId="0" fontId="19" fillId="0" borderId="74" xfId="0" applyFont="1" applyBorder="1" applyAlignment="1">
      <alignment vertical="center" wrapText="1"/>
    </xf>
    <xf numFmtId="0" fontId="4" fillId="0" borderId="74" xfId="0" applyFont="1" applyBorder="1" applyAlignment="1">
      <alignment vertical="center" wrapText="1"/>
    </xf>
    <xf numFmtId="0" fontId="4" fillId="0" borderId="74" xfId="0" applyFont="1" applyBorder="1" applyAlignment="1">
      <alignment horizontal="justify" vertical="center" wrapText="1"/>
    </xf>
    <xf numFmtId="0" fontId="19" fillId="6" borderId="75" xfId="0" applyFont="1" applyFill="1" applyBorder="1" applyAlignment="1">
      <alignment horizontal="center" vertical="center" wrapText="1"/>
    </xf>
    <xf numFmtId="0" fontId="4" fillId="5" borderId="76" xfId="48" applyFont="1" applyFill="1" applyBorder="1" applyAlignment="1" applyProtection="1">
      <alignment vertical="center" wrapText="1"/>
    </xf>
    <xf numFmtId="0" fontId="3" fillId="3" borderId="0" xfId="34" applyFill="1"/>
    <xf numFmtId="0" fontId="4" fillId="5" borderId="74" xfId="48" applyFont="1" applyFill="1" applyBorder="1" applyAlignment="1" applyProtection="1">
      <alignment vertical="center" wrapText="1"/>
    </xf>
    <xf numFmtId="0" fontId="22" fillId="3" borderId="4" xfId="0" applyFont="1" applyFill="1" applyBorder="1" applyAlignment="1">
      <alignment horizontal="center" vertical="center"/>
    </xf>
    <xf numFmtId="0" fontId="16" fillId="3" borderId="4" xfId="0" applyFont="1" applyFill="1" applyBorder="1" applyAlignment="1">
      <alignment horizontal="center" vertical="center"/>
    </xf>
    <xf numFmtId="0" fontId="4" fillId="0" borderId="4" xfId="0" applyFont="1" applyBorder="1" applyAlignment="1">
      <alignment vertical="center" wrapText="1"/>
    </xf>
    <xf numFmtId="0" fontId="4" fillId="0" borderId="4" xfId="0" applyFont="1" applyBorder="1" applyAlignment="1">
      <alignment horizontal="justify" vertical="center" wrapText="1"/>
    </xf>
    <xf numFmtId="0" fontId="33" fillId="5" borderId="5" xfId="35" applyFont="1" applyFill="1" applyBorder="1" applyAlignment="1">
      <alignment vertical="center" wrapText="1"/>
    </xf>
    <xf numFmtId="0" fontId="33" fillId="5" borderId="22" xfId="35" applyFont="1" applyFill="1" applyBorder="1" applyAlignment="1">
      <alignment vertical="center" wrapText="1"/>
    </xf>
    <xf numFmtId="0" fontId="34" fillId="5" borderId="4" xfId="48" applyFont="1" applyFill="1" applyBorder="1" applyAlignment="1" applyProtection="1">
      <alignment horizontal="right" vertical="center" wrapText="1"/>
    </xf>
    <xf numFmtId="0" fontId="34" fillId="5" borderId="66" xfId="48" applyFont="1" applyFill="1" applyBorder="1" applyAlignment="1" applyProtection="1">
      <alignment vertical="center" wrapText="1"/>
    </xf>
    <xf numFmtId="0" fontId="34" fillId="5" borderId="11" xfId="48" applyFont="1" applyFill="1" applyBorder="1" applyAlignment="1" applyProtection="1">
      <alignment horizontal="center" vertical="center" wrapText="1"/>
    </xf>
    <xf numFmtId="0" fontId="30" fillId="4" borderId="33" xfId="35" applyFont="1" applyFill="1" applyBorder="1" applyAlignment="1">
      <alignment horizontal="left" vertical="center" wrapText="1"/>
    </xf>
    <xf numFmtId="0" fontId="30" fillId="4" borderId="26" xfId="35" applyFont="1" applyFill="1" applyBorder="1" applyAlignment="1">
      <alignment horizontal="left" vertical="center" wrapText="1"/>
    </xf>
    <xf numFmtId="0" fontId="32" fillId="4" borderId="39" xfId="35" applyFont="1" applyFill="1" applyBorder="1" applyAlignment="1">
      <alignment horizontal="left" vertical="center" wrapText="1"/>
    </xf>
    <xf numFmtId="0" fontId="32" fillId="4" borderId="26" xfId="35" applyFont="1" applyFill="1" applyBorder="1" applyAlignment="1">
      <alignment horizontal="left" vertical="center" wrapText="1"/>
    </xf>
    <xf numFmtId="0" fontId="3" fillId="4" borderId="69" xfId="34" applyFill="1" applyBorder="1" applyAlignment="1">
      <alignment horizontal="centerContinuous"/>
    </xf>
    <xf numFmtId="0" fontId="30" fillId="4" borderId="70" xfId="35" applyFont="1" applyFill="1" applyBorder="1" applyAlignment="1">
      <alignment horizontal="centerContinuous" vertical="center" wrapText="1"/>
    </xf>
    <xf numFmtId="0" fontId="33" fillId="5" borderId="44" xfId="35" applyFont="1" applyFill="1" applyBorder="1" applyAlignment="1">
      <alignment vertical="center" wrapText="1"/>
    </xf>
    <xf numFmtId="0" fontId="14" fillId="4" borderId="25" xfId="0" applyFont="1" applyFill="1" applyBorder="1" applyAlignment="1" applyProtection="1">
      <alignment horizontal="centerContinuous" vertical="center"/>
      <protection locked="0"/>
    </xf>
    <xf numFmtId="0" fontId="14" fillId="4" borderId="41" xfId="0" applyFont="1" applyFill="1" applyBorder="1" applyAlignment="1">
      <alignment horizontal="centerContinuous" vertical="justify"/>
    </xf>
    <xf numFmtId="0" fontId="15" fillId="4" borderId="4" xfId="0" applyFont="1" applyFill="1" applyBorder="1" applyAlignment="1">
      <alignment horizontal="centerContinuous" vertical="center"/>
    </xf>
    <xf numFmtId="0" fontId="15" fillId="4" borderId="5" xfId="0" applyFont="1" applyFill="1" applyBorder="1" applyAlignment="1" applyProtection="1">
      <alignment horizontal="centerContinuous" vertical="center"/>
      <protection locked="0"/>
    </xf>
    <xf numFmtId="0" fontId="15" fillId="4" borderId="4" xfId="0" applyFont="1" applyFill="1" applyBorder="1" applyAlignment="1" applyProtection="1">
      <alignment horizontal="centerContinuous" vertical="center"/>
      <protection locked="0"/>
    </xf>
    <xf numFmtId="3" fontId="14" fillId="4" borderId="25" xfId="0" applyNumberFormat="1" applyFont="1" applyFill="1" applyBorder="1" applyAlignment="1">
      <alignment horizontal="centerContinuous" vertical="center" wrapText="1"/>
    </xf>
    <xf numFmtId="0" fontId="14" fillId="4" borderId="25" xfId="0" applyFont="1" applyFill="1" applyBorder="1" applyAlignment="1" applyProtection="1">
      <alignment horizontal="centerContinuous" vertical="center" wrapText="1"/>
      <protection locked="0"/>
    </xf>
    <xf numFmtId="5" fontId="27" fillId="0" borderId="4" xfId="15" applyNumberFormat="1" applyFont="1" applyFill="1" applyBorder="1" applyAlignment="1" applyProtection="1">
      <alignment vertical="center" wrapText="1"/>
      <protection locked="0"/>
    </xf>
    <xf numFmtId="5" fontId="27" fillId="0" borderId="4" xfId="15" applyNumberFormat="1" applyFont="1" applyFill="1" applyBorder="1" applyAlignment="1" applyProtection="1">
      <alignment horizontal="center" vertical="center" wrapText="1"/>
      <protection locked="0"/>
    </xf>
    <xf numFmtId="0" fontId="19" fillId="6" borderId="4" xfId="0" applyFont="1" applyFill="1" applyBorder="1" applyAlignment="1">
      <alignment horizontal="center" vertical="center"/>
    </xf>
    <xf numFmtId="0" fontId="19" fillId="6" borderId="73" xfId="0" applyFont="1" applyFill="1" applyBorder="1" applyAlignment="1">
      <alignment horizontal="center" vertical="center" wrapText="1"/>
    </xf>
    <xf numFmtId="0" fontId="30" fillId="0" borderId="0" xfId="35" applyFont="1" applyAlignment="1">
      <alignment horizontal="left" vertical="center" wrapText="1"/>
    </xf>
    <xf numFmtId="1" fontId="27" fillId="0" borderId="4" xfId="18" applyNumberFormat="1" applyFont="1" applyFill="1" applyBorder="1" applyAlignment="1" applyProtection="1">
      <alignment horizontal="center" vertical="center" wrapText="1"/>
      <protection locked="0"/>
    </xf>
    <xf numFmtId="0" fontId="0" fillId="0" borderId="0" xfId="0" applyAlignment="1">
      <alignment horizontal="center" vertical="center"/>
    </xf>
    <xf numFmtId="0" fontId="0" fillId="0" borderId="0" xfId="0" applyAlignment="1">
      <alignment vertical="center"/>
    </xf>
    <xf numFmtId="0" fontId="48" fillId="0" borderId="0" xfId="0" applyFont="1" applyAlignment="1">
      <alignment vertical="center"/>
    </xf>
    <xf numFmtId="0" fontId="23" fillId="0" borderId="4" xfId="0" applyFont="1" applyBorder="1" applyAlignment="1">
      <alignment vertical="center" wrapText="1"/>
    </xf>
    <xf numFmtId="174" fontId="27" fillId="0" borderId="4" xfId="18" applyNumberFormat="1" applyFont="1" applyFill="1" applyBorder="1" applyAlignment="1" applyProtection="1">
      <alignment horizontal="center" vertical="center" wrapText="1"/>
      <protection locked="0"/>
    </xf>
    <xf numFmtId="41" fontId="27" fillId="0" borderId="4" xfId="37" applyFont="1" applyFill="1" applyBorder="1" applyAlignment="1" applyProtection="1">
      <alignment horizontal="center" vertical="center" wrapText="1"/>
      <protection locked="0"/>
    </xf>
    <xf numFmtId="0" fontId="15" fillId="0" borderId="78" xfId="0" applyFont="1" applyBorder="1" applyAlignment="1" applyProtection="1">
      <alignment vertical="center" wrapText="1"/>
      <protection locked="0"/>
    </xf>
    <xf numFmtId="0" fontId="45" fillId="3" borderId="35" xfId="0" applyFont="1" applyFill="1" applyBorder="1" applyAlignment="1">
      <alignment horizontal="center" vertical="center"/>
    </xf>
    <xf numFmtId="165" fontId="15" fillId="0" borderId="5" xfId="15" applyNumberFormat="1" applyFont="1" applyFill="1" applyBorder="1" applyAlignment="1" applyProtection="1">
      <alignment horizontal="center" vertical="center" wrapText="1"/>
      <protection locked="0"/>
    </xf>
    <xf numFmtId="4" fontId="27" fillId="0" borderId="4" xfId="15" applyNumberFormat="1" applyFont="1" applyFill="1" applyBorder="1" applyAlignment="1" applyProtection="1">
      <alignment horizontal="center" vertical="center" wrapText="1"/>
      <protection locked="0"/>
    </xf>
    <xf numFmtId="3" fontId="27" fillId="0" borderId="5" xfId="15" applyNumberFormat="1" applyFont="1" applyFill="1" applyBorder="1" applyAlignment="1" applyProtection="1">
      <alignment horizontal="center" vertical="center" wrapText="1"/>
      <protection locked="0"/>
    </xf>
    <xf numFmtId="3" fontId="27" fillId="0" borderId="4" xfId="38" applyNumberFormat="1" applyFont="1" applyFill="1" applyBorder="1" applyAlignment="1" applyProtection="1">
      <alignment horizontal="center" vertical="center" wrapText="1"/>
      <protection locked="0"/>
    </xf>
    <xf numFmtId="3" fontId="13" fillId="5" borderId="0" xfId="0" applyNumberFormat="1" applyFont="1" applyFill="1" applyAlignment="1">
      <alignment horizontal="right" vertical="center"/>
    </xf>
    <xf numFmtId="0" fontId="18" fillId="3" borderId="53" xfId="0" applyFont="1" applyFill="1" applyBorder="1" applyAlignment="1">
      <alignment horizontal="right" vertical="center"/>
    </xf>
    <xf numFmtId="0" fontId="17" fillId="0" borderId="41" xfId="0" applyFont="1" applyBorder="1" applyAlignment="1" applyProtection="1">
      <alignment horizontal="right" vertical="center"/>
      <protection locked="0"/>
    </xf>
    <xf numFmtId="0" fontId="17" fillId="2" borderId="11" xfId="0" applyFont="1" applyFill="1" applyBorder="1" applyAlignment="1" applyProtection="1">
      <alignment horizontal="right" vertical="center" wrapText="1"/>
      <protection locked="0"/>
    </xf>
    <xf numFmtId="1" fontId="17" fillId="0" borderId="46" xfId="0" applyNumberFormat="1" applyFont="1" applyBorder="1" applyAlignment="1" applyProtection="1">
      <alignment horizontal="right" vertical="center"/>
      <protection locked="0"/>
    </xf>
    <xf numFmtId="0" fontId="16" fillId="3" borderId="53" xfId="0" applyFont="1" applyFill="1" applyBorder="1" applyAlignment="1">
      <alignment horizontal="right" vertical="center" wrapText="1"/>
    </xf>
    <xf numFmtId="3" fontId="14" fillId="4" borderId="25" xfId="0" applyNumberFormat="1" applyFont="1" applyFill="1" applyBorder="1" applyAlignment="1">
      <alignment horizontal="right" vertical="center"/>
    </xf>
    <xf numFmtId="174" fontId="27" fillId="0" borderId="4" xfId="18" applyNumberFormat="1" applyFont="1" applyFill="1" applyBorder="1" applyAlignment="1" applyProtection="1">
      <alignment horizontal="right" vertical="center" wrapText="1"/>
      <protection locked="0"/>
    </xf>
    <xf numFmtId="3" fontId="15" fillId="0" borderId="9" xfId="0" applyNumberFormat="1" applyFont="1" applyBorder="1" applyAlignment="1" applyProtection="1">
      <alignment horizontal="right" vertical="center"/>
      <protection locked="0"/>
    </xf>
    <xf numFmtId="0" fontId="14" fillId="0" borderId="11" xfId="0" applyFont="1" applyBorder="1" applyAlignment="1">
      <alignment horizontal="right" vertical="center"/>
    </xf>
    <xf numFmtId="0" fontId="15" fillId="0" borderId="46" xfId="0" applyFont="1" applyBorder="1" applyAlignment="1" applyProtection="1">
      <alignment horizontal="right" vertical="center" wrapText="1"/>
      <protection locked="0"/>
    </xf>
    <xf numFmtId="0" fontId="16" fillId="3" borderId="36" xfId="0" applyFont="1" applyFill="1" applyBorder="1" applyAlignment="1">
      <alignment horizontal="right" vertical="center"/>
    </xf>
    <xf numFmtId="0" fontId="27" fillId="0" borderId="32" xfId="0" applyFont="1" applyBorder="1" applyAlignment="1" applyProtection="1">
      <alignment horizontal="right" vertical="top" wrapText="1"/>
      <protection locked="0"/>
    </xf>
    <xf numFmtId="0" fontId="27" fillId="0" borderId="0" xfId="0" applyFont="1" applyAlignment="1" applyProtection="1">
      <alignment horizontal="right" vertical="top" wrapText="1"/>
      <protection locked="0"/>
    </xf>
    <xf numFmtId="0" fontId="27" fillId="0" borderId="55" xfId="0" applyFont="1" applyBorder="1" applyAlignment="1" applyProtection="1">
      <alignment horizontal="right" vertical="top" wrapText="1"/>
      <protection locked="0"/>
    </xf>
    <xf numFmtId="0" fontId="27" fillId="0" borderId="57" xfId="0" applyFont="1" applyBorder="1" applyAlignment="1" applyProtection="1">
      <alignment horizontal="right" vertical="top" wrapText="1"/>
      <protection locked="0"/>
    </xf>
    <xf numFmtId="0" fontId="27" fillId="0" borderId="59" xfId="0" applyFont="1" applyBorder="1" applyAlignment="1" applyProtection="1">
      <alignment horizontal="right" vertical="top" wrapText="1"/>
      <protection locked="0"/>
    </xf>
    <xf numFmtId="3" fontId="13" fillId="0" borderId="0" xfId="0" applyNumberFormat="1" applyFont="1" applyAlignment="1">
      <alignment horizontal="right" vertical="center"/>
    </xf>
    <xf numFmtId="3" fontId="13" fillId="0" borderId="0" xfId="0" applyNumberFormat="1" applyFont="1" applyAlignment="1">
      <alignment horizontal="right" vertical="center" wrapText="1"/>
    </xf>
    <xf numFmtId="0" fontId="27" fillId="0" borderId="4" xfId="0" applyFont="1" applyBorder="1" applyAlignment="1">
      <alignment vertical="center" wrapText="1"/>
    </xf>
    <xf numFmtId="15" fontId="27" fillId="0" borderId="4" xfId="0" applyNumberFormat="1" applyFont="1" applyBorder="1" applyAlignment="1">
      <alignment vertical="center" wrapText="1"/>
    </xf>
    <xf numFmtId="0" fontId="15" fillId="0" borderId="31" xfId="0" applyFont="1" applyBorder="1" applyAlignment="1">
      <alignment horizontal="center" vertical="center" wrapText="1"/>
    </xf>
    <xf numFmtId="9" fontId="27" fillId="0" borderId="4" xfId="18" applyFont="1" applyFill="1" applyBorder="1" applyAlignment="1" applyProtection="1">
      <alignment vertical="center" wrapText="1"/>
      <protection locked="0"/>
    </xf>
    <xf numFmtId="1" fontId="27" fillId="0" borderId="4" xfId="15" applyNumberFormat="1" applyFont="1" applyFill="1" applyBorder="1" applyAlignment="1" applyProtection="1">
      <alignment horizontal="center" vertical="center" wrapText="1"/>
      <protection locked="0"/>
    </xf>
    <xf numFmtId="165" fontId="27" fillId="0" borderId="4" xfId="15" applyNumberFormat="1" applyFont="1" applyFill="1" applyBorder="1" applyAlignment="1" applyProtection="1">
      <alignment vertical="center" wrapText="1"/>
      <protection locked="0"/>
    </xf>
    <xf numFmtId="3" fontId="27" fillId="0" borderId="4" xfId="15" applyNumberFormat="1" applyFont="1" applyFill="1" applyBorder="1" applyAlignment="1" applyProtection="1">
      <alignment vertical="center" wrapText="1"/>
      <protection locked="0"/>
    </xf>
    <xf numFmtId="0" fontId="27" fillId="0" borderId="4" xfId="18" applyNumberFormat="1" applyFont="1" applyFill="1" applyBorder="1" applyAlignment="1" applyProtection="1">
      <alignment vertical="center" wrapText="1"/>
      <protection locked="0"/>
    </xf>
    <xf numFmtId="0" fontId="52" fillId="0" borderId="46" xfId="0" applyFont="1" applyBorder="1" applyAlignment="1">
      <alignment vertical="center"/>
    </xf>
    <xf numFmtId="14" fontId="14" fillId="0" borderId="22" xfId="0" applyNumberFormat="1" applyFont="1" applyBorder="1" applyAlignment="1">
      <alignment vertical="center"/>
    </xf>
    <xf numFmtId="14" fontId="51" fillId="0" borderId="4" xfId="48" applyNumberFormat="1" applyBorder="1" applyAlignment="1" applyProtection="1">
      <alignment vertical="center" wrapText="1"/>
      <protection locked="0"/>
    </xf>
    <xf numFmtId="0" fontId="14" fillId="0" borderId="61" xfId="0" applyFont="1" applyBorder="1" applyAlignment="1">
      <alignment vertical="center"/>
    </xf>
    <xf numFmtId="15" fontId="27" fillId="0" borderId="4" xfId="0" applyNumberFormat="1" applyFont="1" applyFill="1" applyBorder="1" applyAlignment="1">
      <alignment vertical="center" wrapText="1"/>
    </xf>
    <xf numFmtId="0" fontId="17" fillId="0" borderId="30" xfId="0" applyFont="1" applyFill="1" applyBorder="1" applyAlignment="1">
      <alignment horizontal="left" vertical="center"/>
    </xf>
    <xf numFmtId="49" fontId="27" fillId="0" borderId="26" xfId="15" applyNumberFormat="1" applyFont="1" applyFill="1" applyBorder="1" applyAlignment="1" applyProtection="1">
      <alignment vertical="center" wrapText="1"/>
      <protection locked="0"/>
    </xf>
    <xf numFmtId="49" fontId="39" fillId="0" borderId="26" xfId="15" applyNumberFormat="1" applyFont="1" applyFill="1" applyBorder="1" applyAlignment="1" applyProtection="1">
      <alignment vertical="center" wrapText="1"/>
      <protection locked="0"/>
    </xf>
    <xf numFmtId="5" fontId="15" fillId="0" borderId="5" xfId="0" applyNumberFormat="1" applyFont="1" applyBorder="1" applyAlignment="1" applyProtection="1">
      <alignment horizontal="center" vertical="center"/>
      <protection locked="0"/>
    </xf>
    <xf numFmtId="5" fontId="15" fillId="0" borderId="22" xfId="0" applyNumberFormat="1" applyFont="1" applyBorder="1" applyAlignment="1" applyProtection="1">
      <alignment horizontal="center" vertical="center"/>
      <protection locked="0"/>
    </xf>
    <xf numFmtId="5" fontId="15" fillId="0" borderId="11" xfId="0" applyNumberFormat="1" applyFont="1" applyBorder="1" applyAlignment="1" applyProtection="1">
      <alignment horizontal="center" vertical="center"/>
      <protection locked="0"/>
    </xf>
    <xf numFmtId="0" fontId="15" fillId="4" borderId="4" xfId="0" applyFont="1" applyFill="1" applyBorder="1" applyAlignment="1">
      <alignment horizontal="center" vertical="center" wrapText="1"/>
    </xf>
    <xf numFmtId="0" fontId="15" fillId="4" borderId="4" xfId="0" applyFont="1" applyFill="1" applyBorder="1" applyAlignment="1">
      <alignment horizontal="center" vertical="center"/>
    </xf>
    <xf numFmtId="0" fontId="15" fillId="4" borderId="4" xfId="0" applyFont="1" applyFill="1" applyBorder="1" applyAlignment="1" applyProtection="1">
      <alignment horizontal="center" vertical="center" wrapText="1"/>
      <protection locked="0"/>
    </xf>
    <xf numFmtId="3" fontId="15" fillId="4" borderId="4" xfId="0" applyNumberFormat="1" applyFont="1" applyFill="1" applyBorder="1" applyAlignment="1" applyProtection="1">
      <alignment horizontal="center" vertical="center" wrapText="1"/>
      <protection locked="0"/>
    </xf>
    <xf numFmtId="0" fontId="15" fillId="0" borderId="18" xfId="0" applyFont="1" applyBorder="1" applyAlignment="1" applyProtection="1">
      <alignment horizontal="center" vertical="center" wrapText="1"/>
      <protection locked="0"/>
    </xf>
    <xf numFmtId="0" fontId="15" fillId="0" borderId="54" xfId="0" applyFont="1" applyBorder="1" applyAlignment="1" applyProtection="1">
      <alignment horizontal="center" vertical="center" wrapText="1"/>
      <protection locked="0"/>
    </xf>
    <xf numFmtId="0" fontId="15" fillId="0" borderId="19" xfId="0" applyFont="1" applyBorder="1" applyAlignment="1" applyProtection="1">
      <alignment horizontal="center" vertical="center" wrapText="1"/>
      <protection locked="0"/>
    </xf>
    <xf numFmtId="0" fontId="15" fillId="0" borderId="33" xfId="0" applyFont="1" applyBorder="1" applyAlignment="1" applyProtection="1">
      <alignment horizontal="center" vertical="center" wrapText="1"/>
      <protection locked="0"/>
    </xf>
    <xf numFmtId="0" fontId="15" fillId="0" borderId="31" xfId="0" applyFont="1" applyBorder="1" applyAlignment="1" applyProtection="1">
      <alignment horizontal="center" vertical="center" wrapText="1"/>
      <protection locked="0"/>
    </xf>
    <xf numFmtId="0" fontId="15" fillId="0" borderId="49" xfId="0" applyFont="1" applyBorder="1" applyAlignment="1" applyProtection="1">
      <alignment horizontal="center" vertical="center" wrapText="1"/>
      <protection locked="0"/>
    </xf>
    <xf numFmtId="0" fontId="15" fillId="0" borderId="50" xfId="0" applyFont="1" applyBorder="1" applyAlignment="1" applyProtection="1">
      <alignment horizontal="center" vertical="center" wrapText="1"/>
      <protection locked="0"/>
    </xf>
    <xf numFmtId="0" fontId="15" fillId="4" borderId="77"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24" xfId="0" applyFont="1" applyFill="1" applyBorder="1" applyAlignment="1">
      <alignment horizontal="center" vertical="center" wrapText="1"/>
    </xf>
    <xf numFmtId="0" fontId="15" fillId="4" borderId="26" xfId="0" applyFont="1" applyFill="1" applyBorder="1" applyAlignment="1">
      <alignment horizontal="center" vertical="center"/>
    </xf>
    <xf numFmtId="9" fontId="15" fillId="4" borderId="25" xfId="0" applyNumberFormat="1" applyFont="1" applyFill="1" applyBorder="1" applyAlignment="1">
      <alignment horizontal="center" vertical="center" wrapText="1"/>
    </xf>
    <xf numFmtId="9" fontId="15" fillId="4" borderId="4" xfId="0" applyNumberFormat="1" applyFont="1" applyFill="1" applyBorder="1" applyAlignment="1">
      <alignment horizontal="center" vertical="center" wrapText="1"/>
    </xf>
    <xf numFmtId="0" fontId="27" fillId="0" borderId="33" xfId="0" applyFont="1" applyBorder="1" applyAlignment="1" applyProtection="1">
      <alignment horizontal="center" vertical="center" wrapText="1"/>
      <protection locked="0"/>
    </xf>
    <xf numFmtId="0" fontId="27" fillId="0" borderId="39" xfId="0" applyFont="1" applyBorder="1" applyAlignment="1" applyProtection="1">
      <alignment horizontal="center" vertical="center" wrapText="1"/>
      <protection locked="0"/>
    </xf>
    <xf numFmtId="0" fontId="15" fillId="0" borderId="33" xfId="0" applyFont="1" applyBorder="1" applyAlignment="1">
      <alignment horizontal="center" vertical="center" wrapText="1"/>
    </xf>
    <xf numFmtId="0" fontId="15" fillId="0" borderId="31" xfId="0" applyFont="1" applyBorder="1" applyAlignment="1">
      <alignment horizontal="center" vertical="center" wrapText="1"/>
    </xf>
    <xf numFmtId="0" fontId="15" fillId="4" borderId="25" xfId="0" applyFont="1" applyFill="1" applyBorder="1" applyAlignment="1">
      <alignment horizontal="center" vertical="center"/>
    </xf>
    <xf numFmtId="9" fontId="27" fillId="5" borderId="79" xfId="18" applyFont="1" applyFill="1" applyBorder="1" applyAlignment="1" applyProtection="1">
      <alignment horizontal="center" vertical="center" wrapText="1"/>
      <protection locked="0"/>
    </xf>
    <xf numFmtId="9" fontId="27" fillId="5" borderId="80" xfId="18" applyFont="1" applyFill="1" applyBorder="1" applyAlignment="1" applyProtection="1">
      <alignment horizontal="center" vertical="center" wrapText="1"/>
      <protection locked="0"/>
    </xf>
    <xf numFmtId="0" fontId="14" fillId="4" borderId="62" xfId="0" applyFont="1" applyFill="1" applyBorder="1" applyAlignment="1">
      <alignment horizontal="center" vertical="center"/>
    </xf>
    <xf numFmtId="0" fontId="14" fillId="4" borderId="64" xfId="0" applyFont="1" applyFill="1" applyBorder="1" applyAlignment="1">
      <alignment horizontal="center" vertical="center"/>
    </xf>
    <xf numFmtId="0" fontId="14" fillId="4" borderId="61" xfId="0" applyFont="1" applyFill="1" applyBorder="1" applyAlignment="1">
      <alignment horizontal="center" vertical="center"/>
    </xf>
    <xf numFmtId="3" fontId="15" fillId="4" borderId="4" xfId="0" applyNumberFormat="1" applyFont="1" applyFill="1" applyBorder="1" applyAlignment="1" applyProtection="1">
      <alignment horizontal="center" vertical="center"/>
      <protection locked="0"/>
    </xf>
    <xf numFmtId="0" fontId="15" fillId="4" borderId="4" xfId="0" applyFont="1" applyFill="1" applyBorder="1" applyAlignment="1" applyProtection="1">
      <alignment horizontal="center" vertical="center"/>
      <protection locked="0"/>
    </xf>
    <xf numFmtId="0" fontId="15" fillId="4" borderId="8" xfId="0" applyFont="1" applyFill="1" applyBorder="1" applyAlignment="1" applyProtection="1">
      <alignment horizontal="center" vertical="center" wrapText="1"/>
      <protection locked="0"/>
    </xf>
    <xf numFmtId="0" fontId="15" fillId="4" borderId="7" xfId="0" applyFont="1" applyFill="1" applyBorder="1" applyAlignment="1" applyProtection="1">
      <alignment horizontal="center" vertical="center" wrapText="1"/>
      <protection locked="0"/>
    </xf>
    <xf numFmtId="174" fontId="27" fillId="0" borderId="4" xfId="18" applyNumberFormat="1" applyFont="1" applyFill="1" applyBorder="1" applyAlignment="1" applyProtection="1">
      <alignment horizontal="center" vertical="center" wrapText="1"/>
      <protection locked="0"/>
    </xf>
    <xf numFmtId="174" fontId="27" fillId="0" borderId="22" xfId="18" applyNumberFormat="1" applyFont="1" applyFill="1" applyBorder="1" applyAlignment="1" applyProtection="1">
      <alignment horizontal="center" vertical="center" wrapText="1"/>
      <protection locked="0"/>
    </xf>
    <xf numFmtId="174" fontId="27" fillId="3" borderId="22" xfId="18" applyNumberFormat="1" applyFont="1" applyFill="1" applyBorder="1" applyAlignment="1" applyProtection="1">
      <alignment horizontal="center" vertical="center" wrapText="1"/>
      <protection locked="0"/>
    </xf>
    <xf numFmtId="0" fontId="14" fillId="0" borderId="22" xfId="0" applyFont="1" applyFill="1" applyBorder="1" applyAlignment="1">
      <alignment horizontal="center" vertical="center" wrapText="1"/>
    </xf>
    <xf numFmtId="0" fontId="4" fillId="0" borderId="0" xfId="0" applyFont="1" applyAlignment="1">
      <alignment horizontal="center" vertical="center" wrapText="1"/>
    </xf>
    <xf numFmtId="0" fontId="15" fillId="4" borderId="5"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15" fillId="4" borderId="39"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42" fillId="4" borderId="38" xfId="34" applyFont="1" applyFill="1" applyBorder="1" applyAlignment="1">
      <alignment horizontal="center" vertical="center"/>
    </xf>
    <xf numFmtId="0" fontId="42" fillId="4" borderId="68" xfId="34" applyFont="1" applyFill="1" applyBorder="1" applyAlignment="1">
      <alignment horizontal="center" vertical="center"/>
    </xf>
    <xf numFmtId="0" fontId="31" fillId="5" borderId="67" xfId="48" applyFont="1" applyFill="1" applyBorder="1" applyAlignment="1" applyProtection="1">
      <alignment horizontal="left" vertical="center" wrapText="1"/>
    </xf>
    <xf numFmtId="0" fontId="0" fillId="0" borderId="46" xfId="0" applyBorder="1" applyAlignment="1"/>
    <xf numFmtId="0" fontId="0" fillId="0" borderId="47" xfId="0" applyBorder="1" applyAlignment="1"/>
    <xf numFmtId="0" fontId="42" fillId="4" borderId="48" xfId="34" applyFont="1" applyFill="1" applyBorder="1" applyAlignment="1">
      <alignment horizontal="center" vertical="center" wrapText="1"/>
    </xf>
    <xf numFmtId="0" fontId="42" fillId="4" borderId="38" xfId="34" applyFont="1" applyFill="1" applyBorder="1" applyAlignment="1">
      <alignment horizontal="center" vertical="center" wrapText="1"/>
    </xf>
    <xf numFmtId="0" fontId="42" fillId="4" borderId="63" xfId="34" applyFont="1" applyFill="1" applyBorder="1" applyAlignment="1">
      <alignment horizontal="center" vertical="center" wrapText="1"/>
    </xf>
    <xf numFmtId="0" fontId="42" fillId="4" borderId="48" xfId="34" applyFont="1" applyFill="1" applyBorder="1" applyAlignment="1">
      <alignment horizontal="center" vertical="center"/>
    </xf>
    <xf numFmtId="0" fontId="42" fillId="4" borderId="63" xfId="34" applyFont="1" applyFill="1" applyBorder="1" applyAlignment="1">
      <alignment horizontal="center" vertical="center"/>
    </xf>
    <xf numFmtId="0" fontId="31" fillId="5" borderId="5" xfId="48" applyFont="1" applyFill="1" applyBorder="1" applyAlignment="1" applyProtection="1">
      <alignment horizontal="left" vertical="center" wrapText="1"/>
    </xf>
    <xf numFmtId="0" fontId="31" fillId="5" borderId="22" xfId="48" applyFont="1" applyFill="1" applyBorder="1" applyAlignment="1" applyProtection="1">
      <alignment horizontal="left" vertical="center" wrapText="1"/>
    </xf>
    <xf numFmtId="0" fontId="31" fillId="5" borderId="44" xfId="48" applyFont="1" applyFill="1" applyBorder="1" applyAlignment="1" applyProtection="1">
      <alignment horizontal="left" vertical="center" wrapText="1"/>
    </xf>
    <xf numFmtId="0" fontId="31" fillId="5" borderId="5" xfId="35" applyFont="1" applyFill="1" applyBorder="1" applyAlignment="1">
      <alignment horizontal="left" vertical="center" wrapText="1"/>
    </xf>
    <xf numFmtId="0" fontId="31" fillId="5" borderId="22" xfId="35" applyFont="1" applyFill="1" applyBorder="1" applyAlignment="1">
      <alignment horizontal="left" vertical="center" wrapText="1"/>
    </xf>
    <xf numFmtId="0" fontId="31" fillId="5" borderId="44" xfId="35" applyFont="1" applyFill="1" applyBorder="1" applyAlignment="1">
      <alignment horizontal="left" vertical="center" wrapText="1"/>
    </xf>
    <xf numFmtId="0" fontId="31" fillId="5" borderId="1" xfId="48" applyFont="1" applyFill="1" applyBorder="1" applyAlignment="1" applyProtection="1">
      <alignment horizontal="left" vertical="center" wrapText="1"/>
    </xf>
    <xf numFmtId="0" fontId="31" fillId="5" borderId="32" xfId="48" applyFont="1" applyFill="1" applyBorder="1" applyAlignment="1" applyProtection="1">
      <alignment horizontal="left" vertical="center" wrapText="1"/>
    </xf>
    <xf numFmtId="0" fontId="31" fillId="5" borderId="48" xfId="48" applyFont="1" applyFill="1" applyBorder="1" applyAlignment="1" applyProtection="1">
      <alignment horizontal="left" vertical="center" wrapText="1"/>
    </xf>
    <xf numFmtId="0" fontId="30" fillId="4" borderId="33" xfId="35" applyFont="1" applyFill="1" applyBorder="1" applyAlignment="1">
      <alignment horizontal="left" vertical="center" wrapText="1"/>
    </xf>
    <xf numFmtId="0" fontId="30" fillId="4" borderId="31" xfId="35" applyFont="1" applyFill="1" applyBorder="1" applyAlignment="1">
      <alignment horizontal="left" vertical="center" wrapText="1"/>
    </xf>
    <xf numFmtId="0" fontId="30" fillId="4" borderId="39" xfId="35" applyFont="1" applyFill="1" applyBorder="1" applyAlignment="1">
      <alignment horizontal="left" vertical="center" wrapText="1"/>
    </xf>
    <xf numFmtId="0" fontId="35" fillId="5" borderId="51" xfId="34" applyFont="1" applyFill="1" applyBorder="1" applyAlignment="1">
      <alignment horizontal="center"/>
    </xf>
    <xf numFmtId="0" fontId="35" fillId="5" borderId="63" xfId="34" applyFont="1" applyFill="1" applyBorder="1" applyAlignment="1">
      <alignment horizontal="center"/>
    </xf>
    <xf numFmtId="0" fontId="34" fillId="5" borderId="10" xfId="48" applyFont="1" applyFill="1" applyBorder="1" applyAlignment="1" applyProtection="1">
      <alignment horizontal="center" vertical="center" wrapText="1"/>
    </xf>
    <xf numFmtId="0" fontId="34" fillId="5" borderId="51" xfId="48" applyFont="1" applyFill="1" applyBorder="1" applyAlignment="1" applyProtection="1">
      <alignment horizontal="center" vertical="center" wrapText="1"/>
    </xf>
    <xf numFmtId="0" fontId="34" fillId="5" borderId="63" xfId="48" applyFont="1" applyFill="1" applyBorder="1" applyAlignment="1" applyProtection="1">
      <alignment horizontal="center" vertical="center" wrapText="1"/>
    </xf>
    <xf numFmtId="0" fontId="34" fillId="5" borderId="4" xfId="35" applyFont="1" applyFill="1" applyBorder="1" applyAlignment="1">
      <alignment horizontal="center" vertical="center" wrapText="1"/>
    </xf>
    <xf numFmtId="0" fontId="34" fillId="5" borderId="5" xfId="35" applyFont="1" applyFill="1" applyBorder="1" applyAlignment="1">
      <alignment horizontal="center" vertical="center" wrapText="1"/>
    </xf>
    <xf numFmtId="0" fontId="34" fillId="5" borderId="27" xfId="35" applyFont="1" applyFill="1" applyBorder="1" applyAlignment="1">
      <alignment horizontal="center" vertical="center" wrapText="1"/>
    </xf>
    <xf numFmtId="0" fontId="34" fillId="5" borderId="30" xfId="35" applyFont="1" applyFill="1" applyBorder="1" applyAlignment="1">
      <alignment horizontal="left" vertical="center" wrapText="1"/>
    </xf>
    <xf numFmtId="0" fontId="34" fillId="5" borderId="64" xfId="35" applyFont="1" applyFill="1" applyBorder="1" applyAlignment="1">
      <alignment horizontal="left" vertical="center" wrapText="1"/>
    </xf>
    <xf numFmtId="0" fontId="37" fillId="5" borderId="4" xfId="48" applyFont="1" applyFill="1" applyBorder="1" applyAlignment="1" applyProtection="1">
      <alignment horizontal="center" vertical="center" wrapText="1"/>
    </xf>
    <xf numFmtId="0" fontId="37" fillId="5" borderId="5" xfId="48" applyFont="1" applyFill="1" applyBorder="1" applyAlignment="1" applyProtection="1">
      <alignment horizontal="center" vertical="center" wrapText="1"/>
    </xf>
    <xf numFmtId="0" fontId="37" fillId="5" borderId="27" xfId="48" applyFont="1" applyFill="1" applyBorder="1" applyAlignment="1" applyProtection="1">
      <alignment horizontal="center" vertical="center" wrapText="1"/>
    </xf>
    <xf numFmtId="0" fontId="30" fillId="4" borderId="33" xfId="35" applyFont="1" applyFill="1" applyBorder="1" applyAlignment="1">
      <alignment vertical="center" wrapText="1"/>
    </xf>
    <xf numFmtId="0" fontId="30" fillId="4" borderId="31" xfId="35" applyFont="1" applyFill="1" applyBorder="1" applyAlignment="1">
      <alignment vertical="center" wrapText="1"/>
    </xf>
    <xf numFmtId="0" fontId="30" fillId="4" borderId="65" xfId="35" applyFont="1" applyFill="1" applyBorder="1" applyAlignment="1">
      <alignment vertical="center" wrapText="1"/>
    </xf>
    <xf numFmtId="0" fontId="34" fillId="5" borderId="10" xfId="35" applyFont="1" applyFill="1" applyBorder="1" applyAlignment="1">
      <alignment horizontal="left" vertical="center" wrapText="1"/>
    </xf>
    <xf numFmtId="0" fontId="34" fillId="5" borderId="61" xfId="35" applyFont="1" applyFill="1" applyBorder="1" applyAlignment="1">
      <alignment horizontal="left" vertical="center" wrapText="1"/>
    </xf>
    <xf numFmtId="0" fontId="34" fillId="5" borderId="1" xfId="35" applyFont="1" applyFill="1" applyBorder="1" applyAlignment="1">
      <alignment horizontal="left" vertical="center" wrapText="1"/>
    </xf>
    <xf numFmtId="0" fontId="34" fillId="5" borderId="6" xfId="35" applyFont="1" applyFill="1" applyBorder="1" applyAlignment="1">
      <alignment horizontal="left" vertical="center" wrapText="1"/>
    </xf>
    <xf numFmtId="0" fontId="34" fillId="5" borderId="30" xfId="35" applyFont="1" applyFill="1" applyBorder="1" applyAlignment="1">
      <alignment vertical="center" wrapText="1"/>
    </xf>
    <xf numFmtId="0" fontId="34" fillId="5" borderId="64" xfId="35" applyFont="1" applyFill="1" applyBorder="1" applyAlignment="1">
      <alignment vertical="center" wrapText="1"/>
    </xf>
    <xf numFmtId="0" fontId="31" fillId="5" borderId="0" xfId="48" applyFont="1" applyFill="1" applyBorder="1" applyAlignment="1" applyProtection="1">
      <alignment horizontal="left" vertical="center" wrapText="1"/>
    </xf>
    <xf numFmtId="0" fontId="30" fillId="0" borderId="0" xfId="35" applyFont="1" applyAlignment="1">
      <alignment horizontal="left" vertical="center" wrapText="1"/>
    </xf>
    <xf numFmtId="0" fontId="31" fillId="5" borderId="0" xfId="35" applyFont="1" applyFill="1" applyAlignment="1">
      <alignment horizontal="left" vertical="center" wrapText="1"/>
    </xf>
    <xf numFmtId="0" fontId="30" fillId="5" borderId="0" xfId="35" applyFont="1" applyFill="1" applyAlignment="1">
      <alignment vertical="center" wrapText="1"/>
    </xf>
    <xf numFmtId="0" fontId="34" fillId="5" borderId="0" xfId="35" applyFont="1" applyFill="1" applyAlignment="1">
      <alignment horizontal="left" vertical="center" wrapText="1"/>
    </xf>
    <xf numFmtId="0" fontId="34" fillId="5" borderId="0" xfId="35" applyFont="1" applyFill="1" applyAlignment="1">
      <alignment horizontal="center" vertical="center" wrapText="1"/>
    </xf>
    <xf numFmtId="0" fontId="34" fillId="5" borderId="0" xfId="35" applyFont="1" applyFill="1" applyAlignment="1">
      <alignment vertical="center" wrapText="1"/>
    </xf>
    <xf numFmtId="0" fontId="37" fillId="5" borderId="0" xfId="48" applyFont="1" applyFill="1" applyBorder="1" applyAlignment="1" applyProtection="1">
      <alignment horizontal="center" vertical="center" wrapText="1"/>
    </xf>
    <xf numFmtId="0" fontId="34" fillId="5" borderId="0" xfId="48" applyFont="1" applyFill="1" applyBorder="1" applyAlignment="1" applyProtection="1">
      <alignment horizontal="center" vertical="center" wrapText="1"/>
    </xf>
    <xf numFmtId="0" fontId="19" fillId="6" borderId="4" xfId="0" applyFont="1" applyFill="1" applyBorder="1" applyAlignment="1">
      <alignment horizontal="center" vertical="center"/>
    </xf>
    <xf numFmtId="0" fontId="21" fillId="5" borderId="0" xfId="0" applyFont="1" applyFill="1" applyAlignment="1">
      <alignment horizontal="center" vertical="center"/>
    </xf>
    <xf numFmtId="0" fontId="4" fillId="5" borderId="20" xfId="0" applyFont="1" applyFill="1" applyBorder="1" applyAlignment="1">
      <alignment horizontal="left" vertical="center" wrapText="1"/>
    </xf>
    <xf numFmtId="0" fontId="4" fillId="5" borderId="21" xfId="0" applyFont="1" applyFill="1" applyBorder="1" applyAlignment="1">
      <alignment horizontal="left" vertical="center" wrapText="1"/>
    </xf>
    <xf numFmtId="0" fontId="4" fillId="5" borderId="12" xfId="0" applyFont="1" applyFill="1" applyBorder="1" applyAlignment="1">
      <alignment horizontal="left" vertical="center"/>
    </xf>
    <xf numFmtId="0" fontId="4" fillId="5" borderId="23" xfId="0" applyFont="1" applyFill="1" applyBorder="1" applyAlignment="1">
      <alignment horizontal="left" vertical="center"/>
    </xf>
    <xf numFmtId="0" fontId="19" fillId="6" borderId="13" xfId="0" applyFont="1" applyFill="1" applyBorder="1" applyAlignment="1">
      <alignment horizontal="left" vertical="center"/>
    </xf>
    <xf numFmtId="0" fontId="19" fillId="6" borderId="14" xfId="0" applyFont="1" applyFill="1" applyBorder="1" applyAlignment="1">
      <alignment horizontal="left" vertical="center"/>
    </xf>
    <xf numFmtId="0" fontId="19" fillId="6" borderId="71" xfId="0" applyFont="1" applyFill="1" applyBorder="1" applyAlignment="1">
      <alignment horizontal="center" vertical="center" wrapText="1"/>
    </xf>
    <xf numFmtId="0" fontId="19" fillId="6" borderId="73" xfId="0" applyFont="1" applyFill="1" applyBorder="1" applyAlignment="1">
      <alignment horizontal="center" vertical="center" wrapText="1"/>
    </xf>
  </cellXfs>
  <cellStyles count="49">
    <cellStyle name="Cabecera 1" xfId="1" xr:uid="{00000000-0005-0000-0000-000000000000}"/>
    <cellStyle name="Cabecera 2" xfId="2" xr:uid="{00000000-0005-0000-0000-000001000000}"/>
    <cellStyle name="Comma" xfId="15" xr:uid="{00000000-0005-0000-0000-000002000000}"/>
    <cellStyle name="Comma 2" xfId="38" xr:uid="{00000000-0005-0000-0000-000004000000}"/>
    <cellStyle name="Comma 3" xfId="39" xr:uid="{00000000-0005-0000-0000-000005000000}"/>
    <cellStyle name="Comma 4" xfId="47" xr:uid="{00000000-0005-0000-0000-000006000000}"/>
    <cellStyle name="Comma0" xfId="3" xr:uid="{00000000-0005-0000-0000-000008000000}"/>
    <cellStyle name="Currency" xfId="4" xr:uid="{00000000-0005-0000-0000-000009000000}"/>
    <cellStyle name="Currency0" xfId="5" xr:uid="{00000000-0005-0000-0000-00000C000000}"/>
    <cellStyle name="Date" xfId="6" xr:uid="{00000000-0005-0000-0000-00000D000000}"/>
    <cellStyle name="Euro" xfId="7" xr:uid="{00000000-0005-0000-0000-00000E000000}"/>
    <cellStyle name="Fecha" xfId="8" xr:uid="{00000000-0005-0000-0000-00000F000000}"/>
    <cellStyle name="Fijo" xfId="9" xr:uid="{00000000-0005-0000-0000-000010000000}"/>
    <cellStyle name="Fixed" xfId="10" xr:uid="{00000000-0005-0000-0000-000011000000}"/>
    <cellStyle name="Heading 1" xfId="11" xr:uid="{00000000-0005-0000-0000-000012000000}"/>
    <cellStyle name="Heading 2" xfId="12" xr:uid="{00000000-0005-0000-0000-000013000000}"/>
    <cellStyle name="Heading1" xfId="13" xr:uid="{00000000-0005-0000-0000-000014000000}"/>
    <cellStyle name="Heading2" xfId="14" xr:uid="{00000000-0005-0000-0000-000015000000}"/>
    <cellStyle name="Hipervínculo" xfId="48" builtinId="8"/>
    <cellStyle name="Hipervínculo 2" xfId="46" xr:uid="{00000000-0005-0000-0000-000017000000}"/>
    <cellStyle name="Millares [0]" xfId="37" builtinId="6"/>
    <cellStyle name="Millares [0] 2" xfId="45" xr:uid="{00000000-0005-0000-0000-00001B000000}"/>
    <cellStyle name="Monetario" xfId="16" xr:uid="{00000000-0005-0000-0000-00001C000000}"/>
    <cellStyle name="Monetario0" xfId="17" xr:uid="{00000000-0005-0000-0000-00001D000000}"/>
    <cellStyle name="Normal" xfId="0" builtinId="0"/>
    <cellStyle name="Normal 2" xfId="34" xr:uid="{00000000-0005-0000-0000-00001F000000}"/>
    <cellStyle name="Normal 2 2" xfId="43" xr:uid="{00000000-0005-0000-0000-000020000000}"/>
    <cellStyle name="Normal 3" xfId="36" xr:uid="{00000000-0005-0000-0000-000021000000}"/>
    <cellStyle name="Normal 3 2" xfId="44" xr:uid="{00000000-0005-0000-0000-000022000000}"/>
    <cellStyle name="Normal 7" xfId="35" xr:uid="{00000000-0005-0000-0000-000023000000}"/>
    <cellStyle name="Percent" xfId="18" xr:uid="{00000000-0005-0000-0000-000024000000}"/>
    <cellStyle name="Percent 2" xfId="40" xr:uid="{00000000-0005-0000-0000-000025000000}"/>
    <cellStyle name="Punto" xfId="19" xr:uid="{00000000-0005-0000-0000-000027000000}"/>
    <cellStyle name="Punto0" xfId="20" xr:uid="{00000000-0005-0000-0000-000028000000}"/>
    <cellStyle name="Punto0 2" xfId="41" xr:uid="{00000000-0005-0000-0000-000029000000}"/>
    <cellStyle name="Resumen" xfId="21" xr:uid="{00000000-0005-0000-0000-00002A000000}"/>
    <cellStyle name="Resumen 2" xfId="42" xr:uid="{00000000-0005-0000-0000-00002B000000}"/>
    <cellStyle name="Text" xfId="22" xr:uid="{00000000-0005-0000-0000-00002C000000}"/>
    <cellStyle name="Total" xfId="23" builtinId="25" customBuiltin="1"/>
    <cellStyle name="ДАТА" xfId="24" xr:uid="{00000000-0005-0000-0000-00002E000000}"/>
    <cellStyle name="ДЕНЕЖНЫЙ_BOPENGC" xfId="25" xr:uid="{00000000-0005-0000-0000-00002F000000}"/>
    <cellStyle name="ЗАГОЛОВОК1" xfId="26" xr:uid="{00000000-0005-0000-0000-000030000000}"/>
    <cellStyle name="ЗАГОЛОВОК2" xfId="27" xr:uid="{00000000-0005-0000-0000-000031000000}"/>
    <cellStyle name="ИТОГОВЫЙ" xfId="28" xr:uid="{00000000-0005-0000-0000-000032000000}"/>
    <cellStyle name="Обычный_BOPENGC" xfId="29" xr:uid="{00000000-0005-0000-0000-000033000000}"/>
    <cellStyle name="ПРОЦЕНТНЫЙ_BOPENGC" xfId="30" xr:uid="{00000000-0005-0000-0000-000034000000}"/>
    <cellStyle name="ТЕКСТ" xfId="31" xr:uid="{00000000-0005-0000-0000-000035000000}"/>
    <cellStyle name="ФИКСИРОВАННЫЙ" xfId="32" xr:uid="{00000000-0005-0000-0000-000036000000}"/>
    <cellStyle name="ФИНАНСОВЫЙ_BOPENGC" xfId="33" xr:uid="{00000000-0005-0000-0000-000037000000}"/>
  </cellStyles>
  <dxfs count="0"/>
  <tableStyles count="0" defaultTableStyle="TableStyleMedium9" defaultPivotStyle="PivotStyleLight16"/>
  <colors>
    <mruColors>
      <color rgb="FFFFFF66"/>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5.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11907</xdr:colOff>
      <xdr:row>1</xdr:row>
      <xdr:rowOff>179455</xdr:rowOff>
    </xdr:from>
    <xdr:to>
      <xdr:col>1</xdr:col>
      <xdr:colOff>1951138</xdr:colOff>
      <xdr:row>1</xdr:row>
      <xdr:rowOff>593586</xdr:rowOff>
    </xdr:to>
    <xdr:pic>
      <xdr:nvPicPr>
        <xdr:cNvPr id="4" name="Imagen 4">
          <a:extLst>
            <a:ext uri="{FF2B5EF4-FFF2-40B4-BE49-F238E27FC236}">
              <a16:creationId xmlns:a16="http://schemas.microsoft.com/office/drawing/2014/main" id="{94409954-649A-40BE-9E2B-5B759A38DB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8537" y="289890"/>
          <a:ext cx="1939231" cy="4141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13047</xdr:colOff>
      <xdr:row>1</xdr:row>
      <xdr:rowOff>24354</xdr:rowOff>
    </xdr:from>
    <xdr:to>
      <xdr:col>2</xdr:col>
      <xdr:colOff>247873</xdr:colOff>
      <xdr:row>1</xdr:row>
      <xdr:rowOff>391440</xdr:rowOff>
    </xdr:to>
    <xdr:pic>
      <xdr:nvPicPr>
        <xdr:cNvPr id="3" name="Imagen 4">
          <a:extLst>
            <a:ext uri="{FF2B5EF4-FFF2-40B4-BE49-F238E27FC236}">
              <a16:creationId xmlns:a16="http://schemas.microsoft.com/office/drawing/2014/main" id="{C82F32CB-5807-44F4-AB3F-4F867F5345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74109" y="193977"/>
          <a:ext cx="2087634" cy="367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114749</xdr:rowOff>
    </xdr:from>
    <xdr:to>
      <xdr:col>0</xdr:col>
      <xdr:colOff>1359297</xdr:colOff>
      <xdr:row>0</xdr:row>
      <xdr:rowOff>406796</xdr:rowOff>
    </xdr:to>
    <xdr:pic>
      <xdr:nvPicPr>
        <xdr:cNvPr id="3" name="Imagen 4">
          <a:extLst>
            <a:ext uri="{FF2B5EF4-FFF2-40B4-BE49-F238E27FC236}">
              <a16:creationId xmlns:a16="http://schemas.microsoft.com/office/drawing/2014/main" id="{2A03E9F4-FD53-452E-B5FB-DAF704DEA5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114749"/>
          <a:ext cx="1359297" cy="292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ROG%20Gobi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sconpes.dnp.gov.co/datos/CONSOLIDACION/2002/Copia%20de%20set992002mayo29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PREFCJ1\CARBOCOL\MODCARB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PREFCJ1\CAFE\MODCAF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planeacionnacional.sharepoint.com/Sherreno/c/WINDOWS/TEMP/PROYECTO/972000%20a%20julio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BPI\DIFP-CONSOLIDACION\TRABAJO\Espacios%20Fiscal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laneacionnacional.sharepoint.com/Sherreno/c/WINDOWS/TEMP/PROYECTO/FUNCIONAM972000sh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planeacionnacional.sharepoint.com/Sherreno/c/windows/TEMP/CUADRO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DIFP%20-%20%20Direccion%20de%20Inversiones%20y%20Finanzas%20Publicas\Consolidacion%20Trabajo\Espacios%20Fisca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TIDOS"/>
      <sheetName val="ENVIA"/>
      <sheetName val="RECIBE"/>
      <sheetName val="reciprocas"/>
      <sheetName val="RESUMEN FMI"/>
      <sheetName val="CAMBIOS FMI"/>
      <sheetName val="RESUMEN"/>
      <sheetName val="RESMEING"/>
      <sheetName val="AING"/>
      <sheetName val="GASTOS"/>
      <sheetName val="OEC"/>
      <sheetName val="INTE"/>
      <sheetName val="RECLASIF"/>
      <sheetName val="APACDO"/>
      <sheetName val="FL OEC"/>
      <sheetName val="CONVERSION PPTO"/>
      <sheetName val="Desplegables"/>
      <sheetName val="Lista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uestos (2)"/>
      <sheetName val="extraordina (2)"/>
      <sheetName val="extraordina (constantes 2002)"/>
      <sheetName val="extraordinainicial"/>
      <sheetName val="extraorsin-inver"/>
      <sheetName val="extraordina"/>
      <sheetName val="98-2002"/>
      <sheetName val="cua2planfinanciero"/>
      <sheetName val="02-03"/>
      <sheetName val="Supuestos"/>
      <sheetName val="cua2conincrem"/>
      <sheetName val="cuadro10 real"/>
      <sheetName val="resto"/>
      <sheetName val="araña"/>
      <sheetName val="sector-ok"/>
      <sheetName val="inver03"/>
      <sheetName val="cua2amortiz"/>
      <sheetName val="cua2abr16"/>
      <sheetName val="cua2sin militar"/>
      <sheetName val="indirectos"/>
      <sheetName val="secciones"/>
      <sheetName val="cua2sinincrem (2)"/>
      <sheetName val="shirley"/>
      <sheetName val="gg-defensa"/>
      <sheetName val="Vf2001"/>
      <sheetName val="VF2002"/>
      <sheetName val="defensa-ok"/>
      <sheetName val="rama-ok"/>
      <sheetName val="gg-ok"/>
      <sheetName val="deuda-ok"/>
      <sheetName val="resu-ok"/>
      <sheetName val="cua2militok"/>
      <sheetName val="Supuestosdef"/>
      <sheetName val="Desplegables"/>
      <sheetName val="pytos (4)"/>
      <sheetName val="pytos"/>
      <sheetName val="98_2002"/>
      <sheetName val="resu-cta"/>
      <sheetName val="Listas"/>
      <sheetName val="Hoja4"/>
      <sheetName val="DA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RBOCOL"/>
      <sheetName val="PRES NETO"/>
      <sheetName val="DEUDA EXTERNA"/>
      <sheetName val="SUPUESTOS"/>
      <sheetName val="RESUMEN"/>
      <sheetName val="RESUMEN CON PLAN"/>
      <sheetName val="PIB"/>
      <sheetName val="TRANSFERENCIAS"/>
      <sheetName val="PPTO97"/>
      <sheetName val="CARBOCOL"/>
      <sheetName val="INTERESES"/>
      <sheetName val="AMORTIZA"/>
      <sheetName val="DEXT"/>
      <sheetName val="Diálogo1"/>
      <sheetName val="Módulo1"/>
      <sheetName val="PROYECTO97"/>
      <sheetName val="Hoja1"/>
      <sheetName val="SEG99"/>
      <sheetName val="RESU99"/>
      <sheetName val="SEG2000"/>
      <sheetName val="RESU2000"/>
      <sheetName val="C1-3vig97-00"/>
      <sheetName val="C1-3vIg98-00"/>
      <sheetName val="chequeo99"/>
      <sheetName val="plano-mensaje"/>
      <sheetName val="C1-3men"/>
      <sheetName val="DIFERENCIAS SIMUL"/>
      <sheetName val="SPC"/>
      <sheetName val="MODCARBO"/>
      <sheetName val="DATOS"/>
      <sheetName val="RUBRO LEY"/>
      <sheetName val="Desplegables"/>
      <sheetName val="LIBRO_CODIGOS_20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FE"/>
      <sheetName val="PRES NETO"/>
      <sheetName val="DEUDA EXTERNA"/>
      <sheetName val="PIB"/>
      <sheetName val="RESUMEN"/>
      <sheetName val="RESUMEN CON PLAN"/>
      <sheetName val="SUPUESTOS"/>
      <sheetName val="CONSOLIDADO"/>
      <sheetName val="CRECIMIENTOS %"/>
      <sheetName val="ANUAL1"/>
      <sheetName val="Asesores Junio 01"/>
      <sheetName val="TRANSFERENCIAS"/>
      <sheetName val="Módulo1"/>
      <sheetName val="MODCAFE"/>
      <sheetName val="DIFERENCIAS SIMUL"/>
      <sheetName val="ASESORES AGOSTO 13"/>
      <sheetName val="ASESORES AGOSTO 11"/>
      <sheetName val="ASESORES SEPTIEM 9"/>
      <sheetName val="ASESORES SEPTIEM 7"/>
      <sheetName val="ASESORES AGOSTO 26"/>
      <sheetName val="ASESORES AGOSTO 24"/>
      <sheetName val="Asesores"/>
      <sheetName val="Asesores nov8-00"/>
      <sheetName val="OPEF resumen"/>
      <sheetName val="compara 2001"/>
      <sheetName val="Resumen Supuestos"/>
      <sheetName val="2001vs00"/>
      <sheetName val="2000-02"/>
      <sheetName val="2002 actual vs fmi"/>
      <sheetName val="Gráfico Precio 2002"/>
      <sheetName val="Gráfico2"/>
      <sheetName val="Gráfico3"/>
      <sheetName val="Cuadro Resumen 2000-01"/>
      <sheetName val="Cuadro Resumen 02-03 FMIvsActua"/>
      <sheetName val="Cuadro Resumen 02-03"/>
      <sheetName val="OEC Revision 2002"/>
      <sheetName val="Resumen Supuestos 2002"/>
      <sheetName val="ResumenFinal2002"/>
      <sheetName val="Gráfico1"/>
      <sheetName val="2003 2004"/>
      <sheetName val="GráficoPrecio2002"/>
      <sheetName val="DATOS"/>
      <sheetName val="RUBRO LEY"/>
      <sheetName val="Acciones Pacto Descentralizació"/>
      <sheetName val="Acciones Pacto Étnic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1-3"/>
      <sheetName val="cuadro7"/>
      <sheetName val="GPT"/>
      <sheetName val="GPN"/>
      <sheetName val="GPP"/>
      <sheetName val="GGT"/>
      <sheetName val="GGN"/>
      <sheetName val="GGP"/>
      <sheetName val="PLANOJUL13"/>
      <sheetName val="CUA1_3"/>
      <sheetName val="i"/>
      <sheetName val="Datos"/>
      <sheetName val="Seguimiento CSF"/>
      <sheetName val="Resumen OPEF"/>
      <sheetName val="Resumen MES OPEF"/>
      <sheetName val="VIG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OS"/>
      <sheetName val="Listas"/>
      <sheetName val="Supuestos"/>
      <sheetName val="Recorte"/>
      <sheetName val="Basico"/>
      <sheetName val="Solicitudes Filtradas"/>
      <sheetName val="apacdo"/>
      <sheetName val="anual1"/>
    </sheetNames>
    <sheetDataSet>
      <sheetData sheetId="0">
        <row r="3">
          <cell r="F3" t="str">
            <v>ACTUALIZACIÓN CATASTRAL Y CARTOGRÁFICA</v>
          </cell>
        </row>
      </sheetData>
      <sheetData sheetId="1" refreshError="1">
        <row r="3">
          <cell r="F3" t="str">
            <v>ACTUALIZACIÓN CATASTRAL Y CARTOGRÁFICA</v>
          </cell>
        </row>
        <row r="4">
          <cell r="B4" t="str">
            <v>ACCION SOCIAL</v>
          </cell>
          <cell r="D4" t="str">
            <v>VIGENCIA FUTURA</v>
          </cell>
          <cell r="E4" t="str">
            <v>NACIÓN</v>
          </cell>
          <cell r="H4" t="str">
            <v>Defensa y Seguridad</v>
          </cell>
          <cell r="I4" t="str">
            <v>CAPITAL HUMANO</v>
          </cell>
          <cell r="J4" t="str">
            <v>Fosyga - Régimen Subsidiado Salud</v>
          </cell>
          <cell r="K4" t="str">
            <v>Agua</v>
          </cell>
          <cell r="P4" t="str">
            <v>1. Estado Comunitario: desarrollo para todos</v>
          </cell>
          <cell r="Q4" t="str">
            <v>2.1 Hacia la consolidación de la Política de Seguridad Democrática</v>
          </cell>
          <cell r="R4" t="str">
            <v>1. FBK</v>
          </cell>
          <cell r="S4" t="str">
            <v>CSF</v>
          </cell>
          <cell r="T4" t="str">
            <v xml:space="preserve">Militares </v>
          </cell>
          <cell r="U4" t="str">
            <v>Fosyga</v>
          </cell>
          <cell r="V4" t="str">
            <v>FBK CSF</v>
          </cell>
        </row>
        <row r="5">
          <cell r="B5" t="str">
            <v>AEROCIVIL</v>
          </cell>
          <cell r="D5" t="str">
            <v>LEY</v>
          </cell>
          <cell r="E5" t="str">
            <v>PROPIOS</v>
          </cell>
          <cell r="H5" t="str">
            <v>Infraestructura Física</v>
          </cell>
          <cell r="I5" t="str">
            <v>CAPITAL SOCIAL</v>
          </cell>
          <cell r="J5" t="str">
            <v xml:space="preserve"> Subsidios de Vivienda Rural</v>
          </cell>
          <cell r="K5" t="str">
            <v>Atención al Desplazamiento Forzado</v>
          </cell>
          <cell r="P5" t="str">
            <v>2. Política de defensa y seguridad democrática</v>
          </cell>
          <cell r="Q5" t="str">
            <v>2.2 Desplazamiento forzado, derechos humanos y reconciliación</v>
          </cell>
          <cell r="R5" t="str">
            <v>2. RECLASIFICADOS GNC</v>
          </cell>
          <cell r="S5" t="str">
            <v>SSF</v>
          </cell>
          <cell r="T5" t="str">
            <v>Resto</v>
          </cell>
          <cell r="U5" t="str">
            <v>Fondo de Solidaridad Pensional</v>
          </cell>
          <cell r="V5" t="str">
            <v>FBK SSF</v>
          </cell>
        </row>
        <row r="6">
          <cell r="B6" t="str">
            <v>AGENCIA LOGÍSTICA</v>
          </cell>
          <cell r="D6" t="str">
            <v>CRÉDITO</v>
          </cell>
          <cell r="H6" t="str">
            <v>Sector Social</v>
          </cell>
          <cell r="I6" t="str">
            <v>CAPITAL FISICO</v>
          </cell>
          <cell r="J6" t="str">
            <v>Adquisición y Reposición de Equipo Operacional</v>
          </cell>
          <cell r="K6" t="str">
            <v>Ciencia y Tecnología</v>
          </cell>
          <cell r="P6" t="str">
            <v>3. Reducción de la pobreza y promoción del empleo y la equidad</v>
          </cell>
          <cell r="Q6" t="str">
            <v>3.1 Pobreza y población vulnerable</v>
          </cell>
          <cell r="R6" t="str">
            <v>3. OTROS</v>
          </cell>
          <cell r="T6" t="str">
            <v>Fondo Nacional de Regalías</v>
          </cell>
          <cell r="U6" t="str">
            <v>Subsidio de Tarifas Electricas</v>
          </cell>
          <cell r="V6" t="str">
            <v>MILITARES CSF</v>
          </cell>
        </row>
        <row r="7">
          <cell r="B7" t="str">
            <v>ANH</v>
          </cell>
          <cell r="D7" t="str">
            <v>CONTRAPARTIDA</v>
          </cell>
          <cell r="H7" t="str">
            <v>Fortalecimiento Institucional</v>
          </cell>
          <cell r="I7" t="str">
            <v>SEGURIDAD DEMOCRÁTICA</v>
          </cell>
          <cell r="J7" t="str">
            <v>Adquisición, Reposición y Mantenimiento de Equipos</v>
          </cell>
          <cell r="K7" t="str">
            <v>Comunicaciones</v>
          </cell>
          <cell r="P7" t="str">
            <v>4. Crecimiento alto y sostenido: La condición para un desarrollo con equidad</v>
          </cell>
          <cell r="Q7" t="str">
            <v>3.2 Mercado y relaciones laborales</v>
          </cell>
          <cell r="R7" t="str">
            <v>4. PROPIOS</v>
          </cell>
          <cell r="T7" t="str">
            <v>Fosyga</v>
          </cell>
          <cell r="U7" t="str">
            <v>Subsidios a los Combustibles</v>
          </cell>
          <cell r="V7" t="str">
            <v>MILITARES SSF</v>
          </cell>
        </row>
        <row r="8">
          <cell r="B8" t="str">
            <v>ANTROPOLOGIA E HISTORIA</v>
          </cell>
          <cell r="D8" t="str">
            <v>FONDO ESPECIAL</v>
          </cell>
          <cell r="I8" t="str">
            <v>FORTALECIMIENTO INSTITUCIONAL</v>
          </cell>
          <cell r="J8" t="str">
            <v>Agro Ingreso Seguro AIS</v>
          </cell>
          <cell r="K8" t="str">
            <v>Educación Basica y Media</v>
          </cell>
          <cell r="P8" t="str">
            <v>5. Una gestión ambiental y del riesgo que promueva el desarrollo sostenible</v>
          </cell>
          <cell r="Q8" t="str">
            <v>3.3 Inserción de las familias en el Sistema de Protección Social</v>
          </cell>
          <cell r="R8" t="str">
            <v>5. IMPUESTO SEGURIDAD DEMOCRÁTICA</v>
          </cell>
          <cell r="T8" t="str">
            <v>Fondo de Solaridad Pensional</v>
          </cell>
          <cell r="V8" t="str">
            <v>FOSYGA CSF</v>
          </cell>
        </row>
        <row r="9">
          <cell r="B9" t="str">
            <v>ARCHIVO GENERAL</v>
          </cell>
          <cell r="D9" t="str">
            <v>FLEXIBLE</v>
          </cell>
          <cell r="J9" t="str">
            <v>Agua Potable y Saneamiento Básico</v>
          </cell>
          <cell r="K9" t="str">
            <v>Educación Superior</v>
          </cell>
          <cell r="P9" t="str">
            <v>6. Un mejor Estado al servicio de los ciudadanos</v>
          </cell>
          <cell r="Q9" t="str">
            <v>3.4 Banca de las oportunidades</v>
          </cell>
          <cell r="T9" t="str">
            <v>Subsidio a los Combustibles</v>
          </cell>
          <cell r="V9" t="str">
            <v>FONDO SOLIDARIDAD PENSIONAL CSF</v>
          </cell>
        </row>
        <row r="10">
          <cell r="B10" t="str">
            <v>ARMADA</v>
          </cell>
          <cell r="J10" t="str">
            <v>Alianzas Productivas, Pademer, KFW, Transición</v>
          </cell>
          <cell r="K10" t="str">
            <v>Impuesto al Patrimonio</v>
          </cell>
          <cell r="P10" t="str">
            <v>7. Dimensiones especiales del desarrollo</v>
          </cell>
          <cell r="Q10" t="str">
            <v>3.5 Ciudades amables</v>
          </cell>
        </row>
        <row r="11">
          <cell r="B11" t="str">
            <v>ARTESANIAS DE COLOMBIA S.A.</v>
          </cell>
          <cell r="J11" t="str">
            <v>Ampliación cobertura educación básica y media</v>
          </cell>
          <cell r="K11" t="str">
            <v>REDEP</v>
          </cell>
          <cell r="Q11" t="str">
            <v>3.6 Infraestructura para el desarrollo</v>
          </cell>
          <cell r="V11" t="str">
            <v>SUBSIDIOS TARIFAS ELECTRICAS CSF</v>
          </cell>
        </row>
        <row r="12">
          <cell r="B12" t="str">
            <v xml:space="preserve">AUDITORIA </v>
          </cell>
          <cell r="J12" t="str">
            <v>Ampliación cobertura educación superior</v>
          </cell>
          <cell r="K12" t="str">
            <v>Reinsertados</v>
          </cell>
          <cell r="Q12" t="str">
            <v>3.7 Equidad en el campo</v>
          </cell>
          <cell r="V12" t="str">
            <v>SUBSIDIOS COMBUSTIBLES CSF</v>
          </cell>
        </row>
        <row r="13">
          <cell r="B13" t="str">
            <v>BIBLIOTECA DE MEDELLIN</v>
          </cell>
          <cell r="J13" t="str">
            <v xml:space="preserve">Atención a Desplazados </v>
          </cell>
          <cell r="K13" t="str">
            <v>Agenda Interna</v>
          </cell>
          <cell r="Q13" t="str">
            <v>4.1 Consideraciones Macroeconómicas</v>
          </cell>
          <cell r="V13" t="str">
            <v>FONDO NACIONAL DE REGALIAS CSF</v>
          </cell>
        </row>
        <row r="14">
          <cell r="B14" t="str">
            <v>C.D.A.</v>
          </cell>
          <cell r="J14" t="str">
            <v xml:space="preserve">Atención de Emergencias </v>
          </cell>
          <cell r="K14" t="str">
            <v>Vivienda rural y urbana</v>
          </cell>
          <cell r="Q14" t="str">
            <v>4.2 Agenda Interna: estrategia de desarrollo productivo</v>
          </cell>
          <cell r="V14" t="str">
            <v>FONDO SOLIDARIDAD PENSIONAL SSF</v>
          </cell>
        </row>
        <row r="15">
          <cell r="B15" t="str">
            <v>C.S.B.</v>
          </cell>
          <cell r="J15" t="str">
            <v>Banco de las Oportunidades</v>
          </cell>
          <cell r="K15" t="str">
            <v>Tecnologías de la información</v>
          </cell>
          <cell r="Q15" t="str">
            <v>4.3 Consolidar el crecimiento y mejorar la competitividad del sector agropecuario</v>
          </cell>
          <cell r="V15" t="str">
            <v>SUBSIDIOS COMBUSTIBLES SSF</v>
          </cell>
        </row>
        <row r="16">
          <cell r="B16" t="str">
            <v>CAMARA</v>
          </cell>
          <cell r="J16" t="str">
            <v>Calidad educación preescolar básica y media</v>
          </cell>
          <cell r="K16" t="str">
            <v>Z-N.A</v>
          </cell>
          <cell r="Q16" t="str">
            <v>5.2 Una gestión ambiental que promueva el desarrollo sostenible</v>
          </cell>
        </row>
        <row r="17">
          <cell r="B17" t="str">
            <v>CORPOURABA</v>
          </cell>
          <cell r="J17" t="str">
            <v>Infraestructura Educativa - Ley 21</v>
          </cell>
          <cell r="Q17" t="str">
            <v>5.3 Gestión del riesgo para la prevención y atención de desastres</v>
          </cell>
          <cell r="V17" t="str">
            <v>OTROS SSF</v>
          </cell>
        </row>
        <row r="18">
          <cell r="B18" t="str">
            <v>CREG</v>
          </cell>
          <cell r="J18" t="str">
            <v>Interventoría Regalías</v>
          </cell>
          <cell r="Q18" t="str">
            <v>6.1 Los requisitos del Estado comunitario</v>
          </cell>
        </row>
        <row r="19">
          <cell r="B19" t="str">
            <v xml:space="preserve">DANSOCIAL </v>
          </cell>
          <cell r="J19" t="str">
            <v>Medicina Legal - Sistema Penal Acusatorio</v>
          </cell>
          <cell r="Q19" t="str">
            <v>6.2 Los retos del Estado comunitario</v>
          </cell>
        </row>
        <row r="20">
          <cell r="B20" t="str">
            <v>DEFENSA CIVIL</v>
          </cell>
          <cell r="J20" t="str">
            <v>Mininterior y Justicia - Cárceles</v>
          </cell>
          <cell r="Q20" t="str">
            <v>7.1 Equidad de género</v>
          </cell>
        </row>
        <row r="21">
          <cell r="B21" t="str">
            <v>DEFENSORIA</v>
          </cell>
          <cell r="J21" t="str">
            <v>Obras Hidráulicas de La Mojana</v>
          </cell>
          <cell r="Q21" t="str">
            <v>7.2 Juventud</v>
          </cell>
        </row>
        <row r="22">
          <cell r="B22" t="str">
            <v>DIR. GRAL. COMERCIO EXTERIOR</v>
          </cell>
          <cell r="J22" t="str">
            <v>Plan Maestro de Información Básica - PLANIB</v>
          </cell>
          <cell r="Q22" t="str">
            <v>7.3 Grupos étnicos y relaciones interculturales</v>
          </cell>
        </row>
        <row r="23">
          <cell r="B23" t="str">
            <v>DNP</v>
          </cell>
          <cell r="J23" t="str">
            <v>Plan Nacional de Lecturas y Bibliotecas</v>
          </cell>
          <cell r="Q23" t="str">
            <v>7.4 Dimensión regional</v>
          </cell>
        </row>
        <row r="24">
          <cell r="B24" t="str">
            <v>EJERCITO</v>
          </cell>
          <cell r="J24" t="str">
            <v xml:space="preserve">Plan Nacional de Música </v>
          </cell>
          <cell r="Q24" t="str">
            <v>7.5 Ciencia, tecnología e innovación</v>
          </cell>
        </row>
        <row r="25">
          <cell r="B25" t="str">
            <v>ESAP</v>
          </cell>
          <cell r="J25" t="str">
            <v>Programa 2500 Km</v>
          </cell>
          <cell r="Q25" t="str">
            <v>7.6 Cultura y desarrollo</v>
          </cell>
        </row>
        <row r="26">
          <cell r="B26" t="str">
            <v>FONDO CONGRESO-PENSIONES</v>
          </cell>
          <cell r="J26" t="str">
            <v>Resto</v>
          </cell>
          <cell r="Q26" t="str">
            <v>7.7 Demografía y desarrollo</v>
          </cell>
        </row>
        <row r="27">
          <cell r="B27" t="str">
            <v>FONDO NAL. REGALIAS</v>
          </cell>
          <cell r="J27" t="str">
            <v>Resto</v>
          </cell>
          <cell r="Q27" t="str">
            <v xml:space="preserve">7.8 El sector de la economía solidaria: modelo alternativo de desarrollo socioeconómico </v>
          </cell>
        </row>
        <row r="28">
          <cell r="B28" t="str">
            <v>FONFAC</v>
          </cell>
          <cell r="J28" t="str">
            <v>Salud Pública - Vacunas</v>
          </cell>
          <cell r="Q28" t="str">
            <v>7.9 Política exterior y migratoria</v>
          </cell>
        </row>
        <row r="29">
          <cell r="B29" t="str">
            <v>FONREGISTRADURIA</v>
          </cell>
          <cell r="J29" t="str">
            <v>Sistema Penal Acusatorio (Rama, Fiscalía, Medicina Legal, Defensoría)</v>
          </cell>
        </row>
        <row r="30">
          <cell r="B30" t="str">
            <v>FONRELACIONES</v>
          </cell>
          <cell r="J30" t="str">
            <v>SITM</v>
          </cell>
        </row>
        <row r="31">
          <cell r="B31" t="str">
            <v>FONVIVIENDA</v>
          </cell>
          <cell r="J31" t="str">
            <v>Subsidios Eléctricos y Gas</v>
          </cell>
        </row>
        <row r="32">
          <cell r="B32" t="str">
            <v>FUERZA AEREA</v>
          </cell>
          <cell r="J32" t="str">
            <v>Subsidios Vivienda Urbana</v>
          </cell>
        </row>
        <row r="33">
          <cell r="B33" t="str">
            <v>FUNPUBLICA</v>
          </cell>
          <cell r="J33" t="str">
            <v>Titulación, Adquisición y Adjudicación Tierras</v>
          </cell>
        </row>
        <row r="34">
          <cell r="B34" t="str">
            <v>HOSPITAL MILITAR</v>
          </cell>
          <cell r="J34" t="str">
            <v>Túnel Segundo Centenario (Túnel de la Línea)</v>
          </cell>
        </row>
        <row r="35">
          <cell r="B35" t="str">
            <v>ICA</v>
          </cell>
          <cell r="J35" t="str">
            <v>Turismo</v>
          </cell>
        </row>
        <row r="36">
          <cell r="B36" t="str">
            <v>ICBF</v>
          </cell>
          <cell r="J36" t="str">
            <v>Universidades-Ley 30/93</v>
          </cell>
        </row>
        <row r="37">
          <cell r="B37" t="str">
            <v>ICETEX</v>
          </cell>
        </row>
        <row r="38">
          <cell r="B38" t="str">
            <v>ICFES</v>
          </cell>
        </row>
        <row r="39">
          <cell r="B39" t="str">
            <v>IDEAM</v>
          </cell>
        </row>
        <row r="40">
          <cell r="B40" t="str">
            <v>IGAC</v>
          </cell>
        </row>
        <row r="41">
          <cell r="B41" t="str">
            <v>INCI</v>
          </cell>
        </row>
        <row r="42">
          <cell r="B42" t="str">
            <v>INCO</v>
          </cell>
        </row>
        <row r="43">
          <cell r="B43" t="str">
            <v>INCODER</v>
          </cell>
        </row>
        <row r="44">
          <cell r="B44" t="str">
            <v>INGEOMINAS</v>
          </cell>
        </row>
        <row r="45">
          <cell r="B45" t="str">
            <v>INPEC</v>
          </cell>
        </row>
        <row r="46">
          <cell r="B46" t="str">
            <v>INS</v>
          </cell>
        </row>
        <row r="47">
          <cell r="B47" t="str">
            <v>INSOR</v>
          </cell>
        </row>
        <row r="48">
          <cell r="B48" t="str">
            <v>INST. CANCEROLOGIA</v>
          </cell>
        </row>
        <row r="49">
          <cell r="B49" t="str">
            <v>INST. DEL CESAR</v>
          </cell>
        </row>
        <row r="50">
          <cell r="B50" t="str">
            <v>INSTITUTO ESTUDIOS MINPUBLICO</v>
          </cell>
        </row>
        <row r="51">
          <cell r="B51" t="str">
            <v>INVIAS</v>
          </cell>
        </row>
        <row r="52">
          <cell r="B52" t="str">
            <v>INVIMA</v>
          </cell>
        </row>
        <row r="53">
          <cell r="B53" t="str">
            <v>IPSE</v>
          </cell>
        </row>
        <row r="54">
          <cell r="B54" t="str">
            <v>ITSA</v>
          </cell>
        </row>
        <row r="55">
          <cell r="B55" t="str">
            <v>MEDICINA LEGAL</v>
          </cell>
        </row>
        <row r="56">
          <cell r="B56" t="str">
            <v>MINAGRICULTURA</v>
          </cell>
        </row>
        <row r="57">
          <cell r="B57" t="str">
            <v>MINAMBIENTE</v>
          </cell>
        </row>
        <row r="58">
          <cell r="B58" t="str">
            <v>MINCOMERCIO</v>
          </cell>
        </row>
        <row r="59">
          <cell r="B59" t="str">
            <v xml:space="preserve">MINCULTURA </v>
          </cell>
        </row>
        <row r="60">
          <cell r="B60" t="str">
            <v>MINDEFENSA</v>
          </cell>
        </row>
        <row r="61">
          <cell r="B61" t="str">
            <v>MINEDUCACION</v>
          </cell>
        </row>
        <row r="62">
          <cell r="B62" t="str">
            <v>MINHACIENDA</v>
          </cell>
        </row>
        <row r="63">
          <cell r="B63" t="str">
            <v>MININTERIOR</v>
          </cell>
        </row>
        <row r="64">
          <cell r="B64" t="str">
            <v xml:space="preserve">MINMINAS </v>
          </cell>
        </row>
        <row r="65">
          <cell r="B65" t="str">
            <v>MINPROTECCIÓN</v>
          </cell>
        </row>
        <row r="66">
          <cell r="B66" t="str">
            <v xml:space="preserve">MINPUBLICO </v>
          </cell>
        </row>
        <row r="67">
          <cell r="B67" t="str">
            <v>MINTRANSPORTE</v>
          </cell>
        </row>
        <row r="68">
          <cell r="B68" t="str">
            <v>NASA KI WE</v>
          </cell>
        </row>
        <row r="69">
          <cell r="B69" t="str">
            <v>OTRAS ENTIDADES DEL SECTOR</v>
          </cell>
        </row>
        <row r="70">
          <cell r="B70" t="str">
            <v>PARQUES NALES NATURALES</v>
          </cell>
        </row>
        <row r="71">
          <cell r="B71" t="str">
            <v>PASCUAL BRAVO</v>
          </cell>
        </row>
        <row r="72">
          <cell r="B72" t="str">
            <v>POLICIA NACIONAL (SALUD)</v>
          </cell>
        </row>
        <row r="73">
          <cell r="B73" t="str">
            <v xml:space="preserve">POLICIA NACIONAL  </v>
          </cell>
        </row>
        <row r="74">
          <cell r="B74" t="str">
            <v>PRESIDENCIA</v>
          </cell>
        </row>
        <row r="75">
          <cell r="B75" t="str">
            <v xml:space="preserve">REGISTRADURIA </v>
          </cell>
        </row>
        <row r="76">
          <cell r="B76" t="str">
            <v>SALUD - FFMM</v>
          </cell>
        </row>
        <row r="77">
          <cell r="B77" t="str">
            <v>SANATORIO AGUA DE DIOS</v>
          </cell>
        </row>
        <row r="78">
          <cell r="B78" t="str">
            <v>SENA</v>
          </cell>
        </row>
        <row r="79">
          <cell r="B79" t="str">
            <v xml:space="preserve">SENADO </v>
          </cell>
        </row>
        <row r="80">
          <cell r="B80" t="str">
            <v>SUPERBANCARIA</v>
          </cell>
        </row>
        <row r="81">
          <cell r="B81" t="str">
            <v>SUPERINDUSTRIA Y COMERCIO</v>
          </cell>
        </row>
        <row r="82">
          <cell r="B82" t="str">
            <v>SUPERFINANCIERA</v>
          </cell>
        </row>
        <row r="83">
          <cell r="B83" t="str">
            <v>SUPERNOTARIADO</v>
          </cell>
        </row>
        <row r="84">
          <cell r="B84" t="str">
            <v>SUPERSALUD</v>
          </cell>
        </row>
        <row r="85">
          <cell r="B85" t="str">
            <v>SUPERSERVIPUBLICOS</v>
          </cell>
        </row>
        <row r="86">
          <cell r="B86" t="str">
            <v>SUPERSOCIEDADES</v>
          </cell>
        </row>
        <row r="87">
          <cell r="B87" t="str">
            <v>SUPERSOLIDARIA</v>
          </cell>
        </row>
        <row r="88">
          <cell r="B88" t="str">
            <v>SUPERSUBSIDIO</v>
          </cell>
        </row>
        <row r="89">
          <cell r="B89" t="str">
            <v>TECNICO CENTRAL</v>
          </cell>
        </row>
        <row r="90">
          <cell r="B90" t="str">
            <v>UAE - DIAN</v>
          </cell>
        </row>
        <row r="91">
          <cell r="B91" t="str">
            <v>UAE AGUA POTABLE SANEAMIENTO</v>
          </cell>
        </row>
        <row r="92">
          <cell r="B92" t="str">
            <v>UNAD</v>
          </cell>
        </row>
        <row r="93">
          <cell r="B93" t="str">
            <v>UPME</v>
          </cell>
        </row>
      </sheetData>
      <sheetData sheetId="2" refreshError="1"/>
      <sheetData sheetId="3" refreshError="1"/>
      <sheetData sheetId="4">
        <row r="3">
          <cell r="F3" t="str">
            <v>ACTUALIZACIÓN CATASTRAL Y CARTOGRÁFICA</v>
          </cell>
        </row>
      </sheetData>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1-3"/>
      <sheetName val="cua2castigo"/>
      <sheetName val="Hoja1"/>
      <sheetName val="TOTAL FUN"/>
      <sheetName val="NACION FUN"/>
      <sheetName val="PROPIOS FUN"/>
      <sheetName val="OCP"/>
      <sheetName val="TRANST"/>
      <sheetName val="notas"/>
      <sheetName val="TRANSN"/>
      <sheetName val="TRANSP"/>
      <sheetName val="GGT"/>
      <sheetName val="GGN"/>
      <sheetName val="GGP"/>
      <sheetName val="GPT"/>
      <sheetName val="GPN"/>
      <sheetName val="GPP"/>
      <sheetName val="ppry89aFEB"/>
      <sheetName val="CUA1_3"/>
      <sheetName val="LOTERIAS"/>
      <sheetName val="SUPUESTOS"/>
      <sheetName val="proyecINGRESOS99"/>
      <sheetName val="proyecINGRESOS99 (det)"/>
      <sheetName val="98-2002"/>
    </sheetNames>
    <sheetDataSet>
      <sheetData sheetId="0" refreshError="1">
        <row r="3">
          <cell r="Y3" t="str">
            <v>CUADRO No. 2</v>
          </cell>
        </row>
        <row r="4">
          <cell r="Y4" t="str">
            <v>APROPIACIONES 1998 - 2000</v>
          </cell>
        </row>
        <row r="5">
          <cell r="Y5" t="str">
            <v>RECURSOS NACION</v>
          </cell>
        </row>
        <row r="6">
          <cell r="Y6" t="str">
            <v>Miles de millones de pesos</v>
          </cell>
        </row>
        <row r="8">
          <cell r="Y8" t="str">
            <v>Miles de millones de pesos</v>
          </cell>
        </row>
        <row r="9">
          <cell r="Y9" t="str">
            <v>CONCEPTO</v>
          </cell>
          <cell r="Z9" t="str">
            <v>1998</v>
          </cell>
          <cell r="AA9" t="str">
            <v>1999   1/</v>
          </cell>
          <cell r="AB9" t="str">
            <v>2000</v>
          </cell>
          <cell r="AC9" t="str">
            <v>VARIACION  %</v>
          </cell>
        </row>
        <row r="10">
          <cell r="AC10" t="str">
            <v>99/98</v>
          </cell>
          <cell r="AD10" t="str">
            <v>2000/99</v>
          </cell>
        </row>
        <row r="11">
          <cell r="Z11" t="str">
            <v>(1)</v>
          </cell>
          <cell r="AA11" t="str">
            <v>(2)</v>
          </cell>
          <cell r="AB11" t="str">
            <v>(3)</v>
          </cell>
          <cell r="AC11" t="str">
            <v>(4)=(2/1)</v>
          </cell>
          <cell r="AD11" t="str">
            <v>(5)=(3/2)</v>
          </cell>
        </row>
        <row r="12">
          <cell r="Z12" t="str">
            <v>(1)</v>
          </cell>
          <cell r="AA12" t="str">
            <v>(2)</v>
          </cell>
          <cell r="AB12" t="str">
            <v>(3)</v>
          </cell>
          <cell r="AC12" t="str">
            <v>(4)=(2/1)</v>
          </cell>
          <cell r="AD12" t="str">
            <v>(5)=(3/2)</v>
          </cell>
        </row>
        <row r="13">
          <cell r="Y13" t="str">
            <v>FUNCIONAMIENTO</v>
          </cell>
          <cell r="Z13">
            <v>17507.617041843005</v>
          </cell>
          <cell r="AA13">
            <v>22543.902873841002</v>
          </cell>
          <cell r="AB13">
            <v>22748.7873545</v>
          </cell>
          <cell r="AC13">
            <v>28.766255395930429</v>
          </cell>
          <cell r="AD13">
            <v>0.90882435843324672</v>
          </cell>
        </row>
        <row r="14">
          <cell r="Y14" t="str">
            <v>Gastos de Personal</v>
          </cell>
          <cell r="Z14">
            <v>4484.8324892346527</v>
          </cell>
          <cell r="AA14">
            <v>5167.0622997669998</v>
          </cell>
          <cell r="AB14">
            <v>5376.3</v>
          </cell>
          <cell r="AC14">
            <v>15.211935165247858</v>
          </cell>
          <cell r="AD14">
            <v>4.0494518566659421</v>
          </cell>
        </row>
        <row r="15">
          <cell r="Y15" t="str">
            <v>Gastos Generales</v>
          </cell>
          <cell r="Z15">
            <v>1321.8889146321796</v>
          </cell>
          <cell r="AA15">
            <v>1280.69206044</v>
          </cell>
          <cell r="AB15">
            <v>1051.7</v>
          </cell>
          <cell r="AC15">
            <v>-3.116514083457822</v>
          </cell>
          <cell r="AD15">
            <v>-17.880337320224072</v>
          </cell>
        </row>
        <row r="16">
          <cell r="Y16" t="str">
            <v>Transferencias</v>
          </cell>
          <cell r="Z16">
            <v>11700.795637976174</v>
          </cell>
          <cell r="AA16">
            <v>16093.200213634</v>
          </cell>
          <cell r="AB16">
            <v>16317.5</v>
          </cell>
          <cell r="AC16">
            <v>37.539366651288319</v>
          </cell>
          <cell r="AD16">
            <v>1.3937550231679641</v>
          </cell>
        </row>
        <row r="17">
          <cell r="Y17" t="str">
            <v>Operación Comercial</v>
          </cell>
          <cell r="Z17">
            <v>0.1</v>
          </cell>
          <cell r="AA17">
            <v>2.9483000000000001</v>
          </cell>
          <cell r="AB17">
            <v>3.2873545000000002</v>
          </cell>
        </row>
        <row r="18">
          <cell r="Y18" t="str">
            <v>Operación Comercial</v>
          </cell>
          <cell r="Z18">
            <v>0.1</v>
          </cell>
          <cell r="AA18">
            <v>2.9483000000000001</v>
          </cell>
          <cell r="AB18">
            <v>3.2873545000000002</v>
          </cell>
        </row>
        <row r="19">
          <cell r="Y19" t="str">
            <v>SERVICIO DE LA DEUDA</v>
          </cell>
          <cell r="Z19">
            <v>11289.569079999999</v>
          </cell>
          <cell r="AA19">
            <v>13645.599999999999</v>
          </cell>
          <cell r="AB19">
            <v>14930.3</v>
          </cell>
          <cell r="AC19">
            <v>20.869095209079489</v>
          </cell>
          <cell r="AD19">
            <v>9.4147564049950283</v>
          </cell>
        </row>
        <row r="20">
          <cell r="Y20" t="str">
            <v>Externa</v>
          </cell>
          <cell r="Z20">
            <v>2576.1146520000002</v>
          </cell>
          <cell r="AA20">
            <v>3947.7</v>
          </cell>
          <cell r="AB20">
            <v>4191.3</v>
          </cell>
          <cell r="AC20">
            <v>53.242403125775148</v>
          </cell>
          <cell r="AD20">
            <v>6.1706816627403294</v>
          </cell>
        </row>
        <row r="21">
          <cell r="Y21" t="str">
            <v>Interna   2/</v>
          </cell>
          <cell r="Z21">
            <v>8713.4544279999991</v>
          </cell>
          <cell r="AA21">
            <v>9697.9</v>
          </cell>
          <cell r="AB21">
            <v>10739</v>
          </cell>
          <cell r="AC21">
            <v>11.297994155298063</v>
          </cell>
          <cell r="AD21">
            <v>10.735313830829352</v>
          </cell>
        </row>
        <row r="25">
          <cell r="Y25" t="str">
            <v>Interna   2/</v>
          </cell>
          <cell r="Z25">
            <v>8713.4544279999991</v>
          </cell>
          <cell r="AA25">
            <v>9697.9</v>
          </cell>
          <cell r="AB25">
            <v>10739</v>
          </cell>
          <cell r="AC25">
            <v>11.297994155298063</v>
          </cell>
          <cell r="AD25">
            <v>10.735313830829352</v>
          </cell>
        </row>
        <row r="26">
          <cell r="Y26" t="str">
            <v>INVERSION</v>
          </cell>
          <cell r="Z26">
            <v>5073.7929515019996</v>
          </cell>
          <cell r="AA26">
            <v>5147.2</v>
          </cell>
          <cell r="AB26">
            <v>3166.3</v>
          </cell>
          <cell r="AC26">
            <v>1.4467884125281438</v>
          </cell>
          <cell r="AD26">
            <v>-38.485001554243084</v>
          </cell>
        </row>
        <row r="27">
          <cell r="Y27" t="str">
            <v>INVERSION</v>
          </cell>
          <cell r="Z27">
            <v>5073.7929515019996</v>
          </cell>
          <cell r="AA27">
            <v>5147.2</v>
          </cell>
          <cell r="AB27">
            <v>3166.3</v>
          </cell>
          <cell r="AC27">
            <v>1.4467884125281438</v>
          </cell>
          <cell r="AD27">
            <v>-38.485001554243084</v>
          </cell>
        </row>
        <row r="28">
          <cell r="Y28" t="str">
            <v>TOTAL CON DEUDA</v>
          </cell>
          <cell r="Z28">
            <v>33870.979073345006</v>
          </cell>
          <cell r="AA28">
            <v>41336.702873841001</v>
          </cell>
          <cell r="AB28">
            <v>40845.387354500002</v>
          </cell>
          <cell r="AC28">
            <v>22.041653370366255</v>
          </cell>
          <cell r="AD28">
            <v>-1.1885696854935124</v>
          </cell>
        </row>
        <row r="29">
          <cell r="Y29" t="str">
            <v>TOTAL SIN DEUDA</v>
          </cell>
          <cell r="Z29">
            <v>22581.409993345005</v>
          </cell>
          <cell r="AA29">
            <v>27691.102873841002</v>
          </cell>
          <cell r="AB29">
            <v>25915.087354500003</v>
          </cell>
          <cell r="AC29">
            <v>22.627873467608438</v>
          </cell>
          <cell r="AD29">
            <v>-6.4136684170089548</v>
          </cell>
        </row>
        <row r="30">
          <cell r="Y30" t="str">
            <v>TOTAL SIN DEUDA</v>
          </cell>
          <cell r="Z30">
            <v>22581.409993345005</v>
          </cell>
          <cell r="AA30">
            <v>27691.102873841002</v>
          </cell>
          <cell r="AB30">
            <v>25915.087354500003</v>
          </cell>
          <cell r="AC30">
            <v>22.627873467608438</v>
          </cell>
          <cell r="AD30">
            <v>-6.4136684170089548</v>
          </cell>
        </row>
        <row r="31">
          <cell r="Y31" t="str">
            <v xml:space="preserve">  1/  Incluye adición por $1.3 mil milllones, traslados por $1.1 mil millones y reducción participación municipios por $223.8 mil millones</v>
          </cell>
        </row>
        <row r="32">
          <cell r="Y32" t="str">
            <v xml:space="preserve">   2/ Icluye el valor del déficit fiscal por $1.046.6 mil millones</v>
          </cell>
        </row>
        <row r="33">
          <cell r="Y33" t="str">
            <v>2/ Icluye el valor del déficit fiscal por $1.046.6 mil millones</v>
          </cell>
        </row>
        <row r="34">
          <cell r="Y34" t="str">
            <v>CUADRO No. 3</v>
          </cell>
        </row>
        <row r="35">
          <cell r="Y35" t="str">
            <v>APROPIACIONES 1998 - 2000</v>
          </cell>
        </row>
        <row r="36">
          <cell r="Y36" t="str">
            <v>RECURSOS PROPIOS</v>
          </cell>
        </row>
        <row r="37">
          <cell r="Y37" t="str">
            <v>Miles de millones de pesos</v>
          </cell>
        </row>
        <row r="39">
          <cell r="Y39" t="str">
            <v>Miles de millones de pesos</v>
          </cell>
        </row>
        <row r="40">
          <cell r="Z40" t="str">
            <v>1998</v>
          </cell>
          <cell r="AA40" t="str">
            <v>1999</v>
          </cell>
          <cell r="AB40" t="str">
            <v>2000</v>
          </cell>
          <cell r="AC40" t="str">
            <v>VARIACION  %</v>
          </cell>
        </row>
        <row r="41">
          <cell r="Y41" t="str">
            <v>CONCEPTO</v>
          </cell>
          <cell r="AC41" t="str">
            <v>99/98</v>
          </cell>
          <cell r="AD41" t="str">
            <v>2000/99</v>
          </cell>
        </row>
        <row r="42">
          <cell r="Z42" t="str">
            <v>(1)</v>
          </cell>
          <cell r="AA42" t="str">
            <v>(2)</v>
          </cell>
          <cell r="AB42" t="str">
            <v>(3)</v>
          </cell>
          <cell r="AC42" t="str">
            <v>(4)=(2/1)</v>
          </cell>
          <cell r="AD42" t="str">
            <v>(5)=(3/2)</v>
          </cell>
        </row>
        <row r="44">
          <cell r="Z44" t="str">
            <v>(1)</v>
          </cell>
          <cell r="AA44" t="str">
            <v>(2)</v>
          </cell>
          <cell r="AB44" t="str">
            <v>(3)</v>
          </cell>
          <cell r="AC44" t="str">
            <v>(4)=(2/1)</v>
          </cell>
          <cell r="AD44" t="str">
            <v>(5)=(3/2)</v>
          </cell>
        </row>
        <row r="45">
          <cell r="Y45" t="str">
            <v>FUNCIONAMIENTO</v>
          </cell>
          <cell r="Z45">
            <v>1659.373423821</v>
          </cell>
          <cell r="AA45">
            <v>1602.6133874049999</v>
          </cell>
          <cell r="AB45">
            <v>1410.701027604</v>
          </cell>
          <cell r="AC45">
            <v>-3.4205704153860705</v>
          </cell>
          <cell r="AD45">
            <v>-11.974962976675874</v>
          </cell>
        </row>
        <row r="46">
          <cell r="Y46" t="str">
            <v>Gastos de Personal</v>
          </cell>
          <cell r="Z46">
            <v>398.89649835734997</v>
          </cell>
          <cell r="AA46">
            <v>380.27551839099999</v>
          </cell>
          <cell r="AB46">
            <v>388.1</v>
          </cell>
          <cell r="AC46">
            <v>-4.668123195623652</v>
          </cell>
          <cell r="AD46">
            <v>2.0575822609108618</v>
          </cell>
        </row>
        <row r="47">
          <cell r="Y47" t="str">
            <v>Gastos Generales</v>
          </cell>
          <cell r="Z47">
            <v>272.74812604427001</v>
          </cell>
          <cell r="AA47">
            <v>243.24939164</v>
          </cell>
          <cell r="AB47">
            <v>197.762</v>
          </cell>
          <cell r="AC47">
            <v>-10.815375647890624</v>
          </cell>
          <cell r="AD47">
            <v>-18.699899446128786</v>
          </cell>
        </row>
        <row r="48">
          <cell r="Y48" t="str">
            <v>Transferencias</v>
          </cell>
          <cell r="Z48">
            <v>690.42139540237997</v>
          </cell>
          <cell r="AA48">
            <v>773.034085688</v>
          </cell>
          <cell r="AB48">
            <v>543.59169398799997</v>
          </cell>
          <cell r="AC48">
            <v>11.965546090510859</v>
          </cell>
          <cell r="AD48">
            <v>-29.680760001131958</v>
          </cell>
        </row>
        <row r="49">
          <cell r="Y49" t="str">
            <v>Operación Comercial</v>
          </cell>
          <cell r="Z49">
            <v>297.30740401700001</v>
          </cell>
          <cell r="AA49">
            <v>206.054391686</v>
          </cell>
          <cell r="AB49">
            <v>281.24733361599999</v>
          </cell>
          <cell r="AC49">
            <v>-30.693151632975201</v>
          </cell>
          <cell r="AD49">
            <v>36.491792926493027</v>
          </cell>
        </row>
        <row r="50">
          <cell r="Y50" t="str">
            <v>Operación Comercial</v>
          </cell>
          <cell r="Z50">
            <v>297.30740401700001</v>
          </cell>
          <cell r="AA50">
            <v>206.054391686</v>
          </cell>
          <cell r="AB50">
            <v>281.24733361599999</v>
          </cell>
          <cell r="AC50">
            <v>-30.693151632975201</v>
          </cell>
          <cell r="AD50">
            <v>36.491792926493027</v>
          </cell>
        </row>
        <row r="51">
          <cell r="Y51" t="str">
            <v>SERVICIO DE LA DEUDA</v>
          </cell>
          <cell r="Z51">
            <v>31.026147289999997</v>
          </cell>
          <cell r="AA51">
            <v>18.399635302</v>
          </cell>
          <cell r="AB51">
            <v>13.870000000000001</v>
          </cell>
          <cell r="AC51">
            <v>-40.696358042719773</v>
          </cell>
          <cell r="AD51">
            <v>-24.618071106592186</v>
          </cell>
        </row>
        <row r="52">
          <cell r="Y52" t="str">
            <v>Externa</v>
          </cell>
          <cell r="Z52">
            <v>9.5051620000000003</v>
          </cell>
          <cell r="AA52">
            <v>3.1066911350000002</v>
          </cell>
          <cell r="AB52">
            <v>3.8170000000000002</v>
          </cell>
          <cell r="AC52">
            <v>-67.315747643227965</v>
          </cell>
          <cell r="AD52">
            <v>22.863839182391075</v>
          </cell>
        </row>
        <row r="53">
          <cell r="Y53" t="str">
            <v>Interna</v>
          </cell>
          <cell r="Z53">
            <v>21.520985289999999</v>
          </cell>
          <cell r="AA53">
            <v>15.292944167</v>
          </cell>
          <cell r="AB53">
            <v>10.053000000000001</v>
          </cell>
          <cell r="AC53">
            <v>-28.939386552594026</v>
          </cell>
          <cell r="AD53">
            <v>-34.263802376961884</v>
          </cell>
        </row>
        <row r="54">
          <cell r="Y54" t="str">
            <v>Interna</v>
          </cell>
          <cell r="Z54">
            <v>21.520985289999999</v>
          </cell>
          <cell r="AA54">
            <v>15.292944167</v>
          </cell>
          <cell r="AB54">
            <v>10.053000000000001</v>
          </cell>
          <cell r="AC54">
            <v>-28.939386552594026</v>
          </cell>
          <cell r="AD54">
            <v>-34.263802376961884</v>
          </cell>
        </row>
        <row r="55">
          <cell r="Y55" t="str">
            <v>INVERSION</v>
          </cell>
          <cell r="Z55">
            <v>2235.8472710000001</v>
          </cell>
          <cell r="AA55">
            <v>2660.3020459999998</v>
          </cell>
          <cell r="AB55">
            <v>2333.1673000000001</v>
          </cell>
          <cell r="AC55">
            <v>18.984068388989694</v>
          </cell>
          <cell r="AD55">
            <v>-12.296902394668896</v>
          </cell>
        </row>
        <row r="56">
          <cell r="Y56" t="str">
            <v>INVERSION</v>
          </cell>
          <cell r="Z56">
            <v>2235.8472710000001</v>
          </cell>
          <cell r="AA56">
            <v>2660.3020459999998</v>
          </cell>
          <cell r="AB56">
            <v>2333.1673000000001</v>
          </cell>
          <cell r="AC56">
            <v>18.984068388989694</v>
          </cell>
          <cell r="AD56">
            <v>-12.296902394668896</v>
          </cell>
        </row>
        <row r="57">
          <cell r="Y57" t="str">
            <v>TOTAL CON DEUDA</v>
          </cell>
          <cell r="Z57">
            <v>3926.2468421109998</v>
          </cell>
          <cell r="AA57">
            <v>4281.3150687069992</v>
          </cell>
          <cell r="AB57">
            <v>3757.738327604</v>
          </cell>
          <cell r="AC57">
            <v>9.0434514403860522</v>
          </cell>
          <cell r="AD57">
            <v>-12.229343851143494</v>
          </cell>
        </row>
        <row r="58">
          <cell r="Y58" t="str">
            <v>TOTAL SIN DEUDA</v>
          </cell>
          <cell r="Z58">
            <v>3895.2206948209996</v>
          </cell>
          <cell r="AA58">
            <v>4262.915433404999</v>
          </cell>
          <cell r="AB58">
            <v>3743.8683276040001</v>
          </cell>
          <cell r="AC58">
            <v>9.439638146122963</v>
          </cell>
          <cell r="AD58">
            <v>-12.175871511164615</v>
          </cell>
        </row>
        <row r="62">
          <cell r="Y62" t="str">
            <v>TOTAL SIN DEUDA</v>
          </cell>
          <cell r="Z62">
            <v>3895.2206948209996</v>
          </cell>
          <cell r="AA62">
            <v>4262.915433404999</v>
          </cell>
          <cell r="AB62">
            <v>3743.8683276040001</v>
          </cell>
          <cell r="AC62">
            <v>9.439638146122963</v>
          </cell>
          <cell r="AD62">
            <v>-12.175871511164615</v>
          </cell>
        </row>
        <row r="63">
          <cell r="Y63" t="str">
            <v>CUADRO No. 1</v>
          </cell>
        </row>
        <row r="64">
          <cell r="Y64" t="str">
            <v>APROPIACIONES 1998 - 2000</v>
          </cell>
        </row>
        <row r="65">
          <cell r="Y65" t="str">
            <v>TOTAL</v>
          </cell>
        </row>
        <row r="66">
          <cell r="Y66" t="str">
            <v>Miles de millones de pesos</v>
          </cell>
        </row>
        <row r="68">
          <cell r="Y68" t="str">
            <v>Miles de millones de pesos</v>
          </cell>
        </row>
        <row r="69">
          <cell r="Z69" t="str">
            <v>1998</v>
          </cell>
          <cell r="AA69" t="str">
            <v>1999</v>
          </cell>
          <cell r="AB69" t="str">
            <v>2000</v>
          </cell>
          <cell r="AC69" t="str">
            <v>VARIACION  %</v>
          </cell>
        </row>
        <row r="70">
          <cell r="Y70" t="str">
            <v>CONCEPTO</v>
          </cell>
          <cell r="AC70" t="str">
            <v>99/98</v>
          </cell>
          <cell r="AD70" t="str">
            <v>2000/99</v>
          </cell>
        </row>
        <row r="71">
          <cell r="Z71" t="str">
            <v>(1)</v>
          </cell>
          <cell r="AA71" t="str">
            <v>(2)</v>
          </cell>
          <cell r="AB71" t="str">
            <v>(3)</v>
          </cell>
          <cell r="AC71" t="str">
            <v>(4)=(2/1)</v>
          </cell>
          <cell r="AD71" t="str">
            <v>(5)=(3/2)</v>
          </cell>
        </row>
        <row r="72">
          <cell r="Z72" t="str">
            <v>(1)</v>
          </cell>
          <cell r="AA72" t="str">
            <v>(2)</v>
          </cell>
          <cell r="AB72" t="str">
            <v>(3)</v>
          </cell>
          <cell r="AC72" t="str">
            <v>(4)=(2/1)</v>
          </cell>
          <cell r="AD72" t="str">
            <v>(5)=(3/2)</v>
          </cell>
        </row>
        <row r="73">
          <cell r="Y73" t="str">
            <v>FUNCIONAMIENTO</v>
          </cell>
          <cell r="Z73">
            <v>19166.990465664006</v>
          </cell>
          <cell r="AA73">
            <v>24146.516261246001</v>
          </cell>
          <cell r="AB73">
            <v>24159.488382104002</v>
          </cell>
          <cell r="AC73">
            <v>25.979695688284398</v>
          </cell>
          <cell r="AD73">
            <v>5.3722535862532617E-2</v>
          </cell>
        </row>
        <row r="74">
          <cell r="Y74" t="str">
            <v>FUNCIONAMIENTO</v>
          </cell>
          <cell r="Z74">
            <v>19166.990465664006</v>
          </cell>
          <cell r="AA74">
            <v>24146.516261246001</v>
          </cell>
          <cell r="AB74">
            <v>24159.488382104002</v>
          </cell>
          <cell r="AC74">
            <v>25.979695688284398</v>
          </cell>
          <cell r="AD74">
            <v>5.3722535862532617E-2</v>
          </cell>
        </row>
        <row r="75">
          <cell r="Y75" t="str">
            <v>Gastos de Personal</v>
          </cell>
          <cell r="Z75">
            <v>4883.7289875920023</v>
          </cell>
          <cell r="AA75">
            <v>5547.3378181580001</v>
          </cell>
          <cell r="AB75">
            <v>5764.4000000000005</v>
          </cell>
          <cell r="AC75">
            <v>13.588158398060513</v>
          </cell>
          <cell r="AD75">
            <v>3.9129072170707602</v>
          </cell>
        </row>
        <row r="76">
          <cell r="Y76" t="str">
            <v>Gastos Generales</v>
          </cell>
          <cell r="Z76">
            <v>1594.6370406764497</v>
          </cell>
          <cell r="AA76">
            <v>1523.9414520800001</v>
          </cell>
          <cell r="AB76">
            <v>1249.462</v>
          </cell>
          <cell r="AC76">
            <v>-4.433334156496227</v>
          </cell>
          <cell r="AD76">
            <v>-18.011154674306418</v>
          </cell>
        </row>
        <row r="77">
          <cell r="Y77" t="str">
            <v>Transferencias</v>
          </cell>
          <cell r="Z77">
            <v>12391.217033378554</v>
          </cell>
          <cell r="AA77">
            <v>16866.234299322001</v>
          </cell>
          <cell r="AB77">
            <v>16861.091693988001</v>
          </cell>
          <cell r="AC77">
            <v>36.114428904674753</v>
          </cell>
          <cell r="AD77">
            <v>-3.0490536552119085E-2</v>
          </cell>
        </row>
        <row r="78">
          <cell r="Y78" t="str">
            <v>Operación Comercial</v>
          </cell>
          <cell r="Z78">
            <v>297.40740401700003</v>
          </cell>
          <cell r="AA78">
            <v>209.00269168599999</v>
          </cell>
          <cell r="AB78">
            <v>284.53468811599998</v>
          </cell>
          <cell r="AC78">
            <v>-29.72512154604825</v>
          </cell>
          <cell r="AD78">
            <v>36.139245777502829</v>
          </cell>
        </row>
        <row r="79">
          <cell r="Y79" t="str">
            <v>Operación Comercial</v>
          </cell>
          <cell r="Z79">
            <v>297.40740401700003</v>
          </cell>
          <cell r="AA79">
            <v>209.00269168599999</v>
          </cell>
          <cell r="AB79">
            <v>284.53468811599998</v>
          </cell>
          <cell r="AC79">
            <v>-29.72512154604825</v>
          </cell>
          <cell r="AD79">
            <v>36.139245777502829</v>
          </cell>
        </row>
        <row r="80">
          <cell r="Y80" t="str">
            <v>SERVICIO DE LA DEUDA</v>
          </cell>
          <cell r="Z80">
            <v>11320.595227289999</v>
          </cell>
          <cell r="AA80">
            <v>13663.999635302</v>
          </cell>
          <cell r="AB80">
            <v>14944.17</v>
          </cell>
          <cell r="AC80">
            <v>20.700363902799658</v>
          </cell>
          <cell r="AD80">
            <v>9.3689285631315613</v>
          </cell>
        </row>
        <row r="81">
          <cell r="Y81" t="str">
            <v>Externa</v>
          </cell>
          <cell r="Z81">
            <v>2585.6198140000001</v>
          </cell>
          <cell r="AA81">
            <v>3950.8066911349997</v>
          </cell>
          <cell r="AB81">
            <v>4195.1170000000002</v>
          </cell>
          <cell r="AC81">
            <v>52.799211614294947</v>
          </cell>
          <cell r="AD81">
            <v>6.1838082185391441</v>
          </cell>
        </row>
        <row r="82">
          <cell r="Y82" t="str">
            <v>Interna   2/</v>
          </cell>
          <cell r="Z82">
            <v>8734.9754132899998</v>
          </cell>
          <cell r="AA82">
            <v>9713.192944167</v>
          </cell>
          <cell r="AB82">
            <v>10749.053</v>
          </cell>
          <cell r="AC82">
            <v>11.198858435121316</v>
          </cell>
          <cell r="AD82">
            <v>10.664464937403073</v>
          </cell>
        </row>
        <row r="86">
          <cell r="Y86" t="str">
            <v>Interna   2/</v>
          </cell>
          <cell r="Z86">
            <v>8734.9754132899998</v>
          </cell>
          <cell r="AA86">
            <v>9713.192944167</v>
          </cell>
          <cell r="AB86">
            <v>10749.053</v>
          </cell>
          <cell r="AC86">
            <v>11.198858435121316</v>
          </cell>
          <cell r="AD86">
            <v>10.664464937403073</v>
          </cell>
        </row>
        <row r="87">
          <cell r="Y87" t="str">
            <v xml:space="preserve">INVERSION </v>
          </cell>
          <cell r="Z87">
            <v>7309.6402225019992</v>
          </cell>
          <cell r="AA87">
            <v>7807.5020459999996</v>
          </cell>
          <cell r="AB87">
            <v>5499.4673000000003</v>
          </cell>
          <cell r="AC87">
            <v>6.8110304795218513</v>
          </cell>
          <cell r="AD87">
            <v>-29.561756531110607</v>
          </cell>
        </row>
        <row r="88">
          <cell r="Y88" t="str">
            <v>INVERSION</v>
          </cell>
          <cell r="Z88">
            <v>7309.6402225019992</v>
          </cell>
          <cell r="AA88">
            <v>7807.5020459999996</v>
          </cell>
          <cell r="AB88">
            <v>5499.4673000000003</v>
          </cell>
          <cell r="AC88">
            <v>6.8110304795218513</v>
          </cell>
          <cell r="AD88">
            <v>-29.561756531110607</v>
          </cell>
        </row>
        <row r="89">
          <cell r="Y89" t="str">
            <v>TOTAL CON DEUDA</v>
          </cell>
          <cell r="Z89">
            <v>37797.225915456002</v>
          </cell>
          <cell r="AA89">
            <v>45618.017942548002</v>
          </cell>
          <cell r="AB89">
            <v>44603.125682104001</v>
          </cell>
          <cell r="AC89">
            <v>20.691444511259572</v>
          </cell>
          <cell r="AD89">
            <v>-2.2247618511662903</v>
          </cell>
        </row>
        <row r="90">
          <cell r="Y90" t="str">
            <v>TOTAL SIN DEUDA</v>
          </cell>
          <cell r="Z90">
            <v>26476.630688166002</v>
          </cell>
          <cell r="AA90">
            <v>31954.018307246002</v>
          </cell>
          <cell r="AB90">
            <v>29658.955682104002</v>
          </cell>
          <cell r="AC90">
            <v>20.687630853000382</v>
          </cell>
          <cell r="AD90">
            <v>-7.182391281980216</v>
          </cell>
        </row>
        <row r="91">
          <cell r="Y91" t="str">
            <v>TOTAL SIN DEUDA</v>
          </cell>
          <cell r="Z91">
            <v>26476.630688166002</v>
          </cell>
          <cell r="AA91">
            <v>31954.018307246002</v>
          </cell>
          <cell r="AB91">
            <v>29658.955682104002</v>
          </cell>
          <cell r="AC91">
            <v>20.687630853000382</v>
          </cell>
          <cell r="AD91">
            <v>-7.182391281980216</v>
          </cell>
        </row>
        <row r="92">
          <cell r="Y92" t="str">
            <v xml:space="preserve">  1/  Incluye adición por $1.3 mil milllones, traslados por $1.1 mil millones y reducción participación municipios por $223.8 millones</v>
          </cell>
        </row>
        <row r="93">
          <cell r="Y93" t="str">
            <v xml:space="preserve">   2/ Icluye el valor del déficit fiscal por $1.046.6 mil millones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carbocol"/>
      <sheetName val="CODE LIST"/>
      <sheetName val="RESUOPE"/>
    </sheetNames>
    <sheetDataSet>
      <sheetData sheetId="0" refreshError="1">
        <row r="3">
          <cell r="B3" t="str">
            <v>Cuadro No. 1a</v>
          </cell>
        </row>
        <row r="4">
          <cell r="B4" t="str">
            <v>COMPOSICION INGRESOS CORRIENTES 1999</v>
          </cell>
        </row>
        <row r="5">
          <cell r="B5" t="str">
            <v>RECURSOS NACION</v>
          </cell>
        </row>
        <row r="6">
          <cell r="B6" t="str">
            <v>Miles de millones de pesos</v>
          </cell>
        </row>
        <row r="9">
          <cell r="C9" t="str">
            <v>CONCEPTO</v>
          </cell>
          <cell r="E9" t="str">
            <v>VALOR</v>
          </cell>
        </row>
        <row r="12">
          <cell r="B12" t="str">
            <v xml:space="preserve">  TOTAL INGRESOS CORRIENTES</v>
          </cell>
          <cell r="E12">
            <v>17813.984</v>
          </cell>
        </row>
        <row r="14">
          <cell r="B14" t="str">
            <v>1.1.  INGRESOS TRIBUTARIOS</v>
          </cell>
          <cell r="E14">
            <v>17369.627000000462</v>
          </cell>
        </row>
        <row r="16">
          <cell r="B16" t="str">
            <v xml:space="preserve">        1.1.1. IMPUESTOS DIRECTOS</v>
          </cell>
          <cell r="E16">
            <v>6285.366</v>
          </cell>
        </row>
        <row r="17">
          <cell r="D17" t="str">
            <v>IMPUESTO SOBRE LA RENTA Y COMPLEMENTARIOS</v>
          </cell>
          <cell r="E17">
            <v>6285.366</v>
          </cell>
        </row>
        <row r="19">
          <cell r="B19" t="str">
            <v xml:space="preserve">        1.1.2. IMPUESTOS INDIRECTOS</v>
          </cell>
          <cell r="E19">
            <v>11084.261000000462</v>
          </cell>
        </row>
        <row r="20">
          <cell r="D20" t="str">
            <v>IMPUESTOS SOBRE ADUANAS Y RECARGOS</v>
          </cell>
          <cell r="E20">
            <v>1646.4300000004641</v>
          </cell>
        </row>
        <row r="21">
          <cell r="D21" t="str">
            <v>IMPUESTO A LAS VENTAS</v>
          </cell>
          <cell r="E21">
            <v>8117.9189999999999</v>
          </cell>
        </row>
        <row r="22">
          <cell r="D22" t="str">
            <v>INTERNAS</v>
          </cell>
          <cell r="E22">
            <v>5452.433</v>
          </cell>
        </row>
        <row r="23">
          <cell r="D23" t="str">
            <v>EXTERNAS</v>
          </cell>
          <cell r="E23">
            <v>2665.4859999999999</v>
          </cell>
        </row>
        <row r="24">
          <cell r="D24" t="str">
            <v>IMPUESTO A LA GASOLINA Y ACPM</v>
          </cell>
          <cell r="E24">
            <v>917.32399999999996</v>
          </cell>
        </row>
        <row r="25">
          <cell r="D25" t="str">
            <v>IMPUESTO DE TIMBRE NACIONAL</v>
          </cell>
          <cell r="E25">
            <v>371.608</v>
          </cell>
        </row>
        <row r="26">
          <cell r="D26" t="str">
            <v>IMPUESTO DE TIMBRE NACIONAL SOBRE SALIDAS AL EXT.</v>
          </cell>
          <cell r="E26">
            <v>27.666</v>
          </cell>
        </row>
        <row r="27">
          <cell r="D27" t="str">
            <v>IMPUESTO AL ORO Y AL PLATINO</v>
          </cell>
          <cell r="E27">
            <v>3.3140000000000001</v>
          </cell>
        </row>
        <row r="29">
          <cell r="B29" t="str">
            <v>1.2</v>
          </cell>
          <cell r="C29" t="str">
            <v>INGRESOS NO TRIBUTARIOS</v>
          </cell>
          <cell r="E29">
            <v>444.35699999953806</v>
          </cell>
        </row>
        <row r="31">
          <cell r="C31" t="str">
            <v>1.2.1.</v>
          </cell>
          <cell r="D31" t="str">
            <v>TASAS Y MULTAS</v>
          </cell>
          <cell r="E31">
            <v>444.35699999953806</v>
          </cell>
        </row>
        <row r="32">
          <cell r="D32" t="str">
            <v>OTRAS TASAS, MULTAS Y CONTRIBUCIONES NO ESPECIFICADAS</v>
          </cell>
          <cell r="E32">
            <v>60.326000000000001</v>
          </cell>
        </row>
        <row r="33">
          <cell r="D33" t="str">
            <v>CONTRIBUCION ESPECIAL POR EXPLOTACION O EXPORTACION</v>
          </cell>
        </row>
        <row r="34">
          <cell r="D34" t="str">
            <v>DE PETROLEO CRUDO, GAS LIBRE, CARBON Y FERRONIQUEL</v>
          </cell>
          <cell r="E34">
            <v>34.844999999538061</v>
          </cell>
        </row>
        <row r="35">
          <cell r="D35" t="str">
            <v>FONDO DE RECURSOS DEL SUPERAVIT DE LA NACION</v>
          </cell>
          <cell r="E35">
            <v>151.52000000000001</v>
          </cell>
        </row>
        <row r="36">
          <cell r="D36" t="str">
            <v>CONCESION SOCIEDADES PORTUARIAS</v>
          </cell>
          <cell r="E36">
            <v>17.763999999999999</v>
          </cell>
        </row>
        <row r="37">
          <cell r="D37" t="str">
            <v xml:space="preserve"> CONCESION LARGA DISTANCIA</v>
          </cell>
          <cell r="E37">
            <v>179.90199999999999</v>
          </cell>
        </row>
        <row r="50">
          <cell r="B50" t="str">
            <v>Cuadro No. 1c</v>
          </cell>
        </row>
        <row r="51">
          <cell r="B51" t="str">
            <v>COMPOSICION DE LAS RENTAS PARAFISCALES Y LOS FINDOS ESPECIALES 1999</v>
          </cell>
        </row>
        <row r="52">
          <cell r="B52" t="str">
            <v>(Miles de millones de pesos)</v>
          </cell>
        </row>
        <row r="55">
          <cell r="C55" t="str">
            <v>CONCEPTO</v>
          </cell>
          <cell r="E55" t="str">
            <v>VALOR</v>
          </cell>
        </row>
        <row r="57">
          <cell r="B57">
            <v>3</v>
          </cell>
          <cell r="C57" t="str">
            <v>RENTAS PARAFISCALES</v>
          </cell>
          <cell r="E57">
            <v>495.72143714800001</v>
          </cell>
        </row>
        <row r="58">
          <cell r="D58" t="str">
            <v>FONDO DE PRESTACIONES SOCIALES DEL MAGISTERIO</v>
          </cell>
          <cell r="E58">
            <v>495.72143714800001</v>
          </cell>
        </row>
        <row r="60">
          <cell r="B60">
            <v>4</v>
          </cell>
          <cell r="C60" t="str">
            <v>FONDOS ESPECIALES</v>
          </cell>
          <cell r="E60">
            <v>2306.8786946720002</v>
          </cell>
        </row>
        <row r="61">
          <cell r="D61" t="str">
            <v>CONTRIB. ENTIDADES FISCALIZADAS POR LA CONTRALORIA</v>
          </cell>
          <cell r="E61">
            <v>121.624162707</v>
          </cell>
        </row>
        <row r="62">
          <cell r="D62" t="str">
            <v>CONTRIB. SUPERINTENDENCIA DEL SUBSIDIO FAMILIAR</v>
          </cell>
          <cell r="E62">
            <v>4.0627209999999998</v>
          </cell>
        </row>
        <row r="63">
          <cell r="D63" t="str">
            <v>CONTRIBUCIONES SUPERBANCARIA</v>
          </cell>
          <cell r="E63">
            <v>53.962781024000002</v>
          </cell>
        </row>
        <row r="64">
          <cell r="D64" t="str">
            <v>SUPERINTENDENCIA INDUSTRIA Y COMERCIO</v>
          </cell>
          <cell r="E64">
            <v>11.383514219</v>
          </cell>
        </row>
        <row r="65">
          <cell r="D65" t="str">
            <v>SUPERINTENDENCIA NACIONAL DE VALORES</v>
          </cell>
          <cell r="E65">
            <v>1.8920870000000001</v>
          </cell>
        </row>
        <row r="66">
          <cell r="D66" t="str">
            <v>CONTRIB. ENTIDADES CONTROLADAS POR SUPERPUERTOS</v>
          </cell>
          <cell r="E66">
            <v>19.847386159999999</v>
          </cell>
        </row>
        <row r="67">
          <cell r="D67" t="str">
            <v>CONTRIBUCION PARA LA DESCENTRALIZACIÓN</v>
          </cell>
          <cell r="E67">
            <v>206.59715109500002</v>
          </cell>
        </row>
        <row r="68">
          <cell r="D68" t="str">
            <v>FINANCIACION SECTOR JUSTICIA</v>
          </cell>
          <cell r="E68">
            <v>101.174956967</v>
          </cell>
        </row>
        <row r="69">
          <cell r="D69" t="str">
            <v>FONDO DE DEFENSA NACIONAL</v>
          </cell>
          <cell r="E69">
            <v>20.97</v>
          </cell>
        </row>
        <row r="70">
          <cell r="D70" t="str">
            <v>FONDO DE ESTUPEFACIENTES-MIN SALUD</v>
          </cell>
          <cell r="E70">
            <v>3.1355578780000002</v>
          </cell>
        </row>
        <row r="71">
          <cell r="D71" t="str">
            <v xml:space="preserve">FONDOS INTERNOS DEL MINISTERIO DE DEFENSA </v>
          </cell>
          <cell r="E71">
            <v>95.972661884999994</v>
          </cell>
        </row>
        <row r="72">
          <cell r="D72" t="str">
            <v xml:space="preserve">FONDOS INTERNOS DE LA POLICIA </v>
          </cell>
          <cell r="E72">
            <v>39.214421839000003</v>
          </cell>
        </row>
        <row r="73">
          <cell r="D73" t="str">
            <v>FONDO ROTATORIO MINISTERIO DE MINAS Y ENERGIA</v>
          </cell>
          <cell r="E73">
            <v>0.91249999999999998</v>
          </cell>
        </row>
        <row r="74">
          <cell r="D74" t="str">
            <v>FONDO NACIONAL DE REGALIAS</v>
          </cell>
          <cell r="E74">
            <v>523.853985201</v>
          </cell>
        </row>
        <row r="75">
          <cell r="D75" t="str">
            <v>ESCUELAS INDUSTRIALES E INSTITUTOS TECNICOS</v>
          </cell>
          <cell r="E75">
            <v>44.205705342000002</v>
          </cell>
        </row>
        <row r="76">
          <cell r="D76" t="str">
            <v>FONDO DE SOLIDARIDAD Y GARANTIA DEL SECTOR SALUD</v>
          </cell>
          <cell r="E76">
            <v>565.16685100000007</v>
          </cell>
        </row>
        <row r="77">
          <cell r="D77" t="str">
            <v>FONDO DE SOLIDARIDAD PENSIONAL</v>
          </cell>
          <cell r="E77">
            <v>150.3399</v>
          </cell>
        </row>
        <row r="78">
          <cell r="D78" t="str">
            <v>COMISION DE REGULACION DE TELECOMUNICACIONES</v>
          </cell>
          <cell r="E78">
            <v>4.8886301080000001</v>
          </cell>
        </row>
        <row r="79">
          <cell r="D79" t="str">
            <v>COMISION DE REGULACION DE ENERGIA Y GAS</v>
          </cell>
          <cell r="E79">
            <v>4.2288485199999997</v>
          </cell>
        </row>
        <row r="80">
          <cell r="D80" t="str">
            <v>COMISION DE REGULACION DE AGUA POTABLE</v>
          </cell>
          <cell r="E80">
            <v>3.189125642</v>
          </cell>
        </row>
        <row r="81">
          <cell r="D81" t="str">
            <v>FONDO DE RIESGOS PROFESIONALES ( ART. 87 DTO 1295 DE 1994 )</v>
          </cell>
          <cell r="E81">
            <v>7.032</v>
          </cell>
        </row>
        <row r="82">
          <cell r="D82" t="str">
            <v>INSTITUTO DE ESTUDIOS DEL MINISTERIO PUBLICO</v>
          </cell>
          <cell r="E82">
            <v>0.86231804400000001</v>
          </cell>
        </row>
        <row r="83">
          <cell r="D83" t="str">
            <v>FONDO BIENESTAR DE LA CONTRALORIA</v>
          </cell>
          <cell r="E83">
            <v>2.4324832540000001</v>
          </cell>
        </row>
        <row r="84">
          <cell r="D84" t="str">
            <v>FONDO SALUD FUERZAS MILITARES</v>
          </cell>
          <cell r="E84">
            <v>124.08699589999999</v>
          </cell>
        </row>
        <row r="85">
          <cell r="D85" t="str">
            <v>FONDO SALUD POLICIA</v>
          </cell>
          <cell r="E85">
            <v>139.621849887</v>
          </cell>
        </row>
        <row r="86">
          <cell r="D86" t="str">
            <v>FONDO DE COMPENSACIÓN AMBIENTAL</v>
          </cell>
          <cell r="E86">
            <v>18.425099999999997</v>
          </cell>
        </row>
        <row r="87">
          <cell r="D87" t="str">
            <v>PENSIONES EPSA-CVC</v>
          </cell>
          <cell r="E87">
            <v>10.965</v>
          </cell>
        </row>
        <row r="88">
          <cell r="D88" t="str">
            <v>FONDO DE SEGURIDAD Y CONVIVENCIA CIUDADANA</v>
          </cell>
          <cell r="E88">
            <v>26.83</v>
          </cell>
        </row>
      </sheetData>
      <sheetData sheetId="1" refreshError="1">
        <row r="3">
          <cell r="B3" t="str">
            <v>Cuadro No. 1a</v>
          </cell>
          <cell r="L3" t="str">
            <v>Cuadro No. 1b</v>
          </cell>
        </row>
        <row r="4">
          <cell r="L4" t="str">
            <v>DETALLE DE OTROS RECURSOS DE CAPITAL 1999</v>
          </cell>
        </row>
        <row r="5">
          <cell r="L5" t="str">
            <v>Miles de millones de pesos</v>
          </cell>
        </row>
        <row r="8">
          <cell r="M8" t="str">
            <v>INGRESOS</v>
          </cell>
          <cell r="N8" t="str">
            <v>INGRESOS</v>
          </cell>
          <cell r="O8" t="str">
            <v>TOTAL</v>
          </cell>
        </row>
        <row r="9">
          <cell r="M9" t="str">
            <v>NACION</v>
          </cell>
          <cell r="N9" t="str">
            <v>PROPIOS</v>
          </cell>
        </row>
        <row r="10">
          <cell r="M10" t="str">
            <v>(1)</v>
          </cell>
          <cell r="N10" t="str">
            <v>(2)</v>
          </cell>
          <cell r="O10" t="str">
            <v>(3)=(1+2)</v>
          </cell>
        </row>
        <row r="12">
          <cell r="L12" t="str">
            <v>RECUPERACION DE CARTERA</v>
          </cell>
          <cell r="M12">
            <v>214.023</v>
          </cell>
          <cell r="N12">
            <v>4.1718000000000002</v>
          </cell>
          <cell r="O12">
            <v>218.19479999999999</v>
          </cell>
        </row>
        <row r="13">
          <cell r="L13" t="str">
            <v>RENDIMIENTOS FINANCIEROS</v>
          </cell>
          <cell r="M13">
            <v>179.5</v>
          </cell>
          <cell r="N13">
            <v>304.98999335500002</v>
          </cell>
          <cell r="O13">
            <v>484.48999335500002</v>
          </cell>
        </row>
        <row r="14">
          <cell r="L14" t="str">
            <v>DONACIONES</v>
          </cell>
          <cell r="M14">
            <v>2.27</v>
          </cell>
          <cell r="N14">
            <v>19.017399999999999</v>
          </cell>
          <cell r="O14">
            <v>21.287399999999998</v>
          </cell>
        </row>
        <row r="15">
          <cell r="L15" t="str">
            <v>DIFERENCIAL CAMBIARIO</v>
          </cell>
          <cell r="N15">
            <v>0.79829651400000001</v>
          </cell>
          <cell r="O15">
            <v>0.79829651400000001</v>
          </cell>
        </row>
        <row r="16">
          <cell r="L16" t="str">
            <v>ENAJENACION DE ACTIVOS</v>
          </cell>
          <cell r="M16">
            <v>2162.6</v>
          </cell>
          <cell r="N16">
            <v>10.184663788</v>
          </cell>
          <cell r="O16">
            <v>2172.7846637879998</v>
          </cell>
        </row>
        <row r="17">
          <cell r="L17" t="str">
            <v>REINTEGROS Y OTROS RECURSOS NO APROPIADOS</v>
          </cell>
          <cell r="M17">
            <v>190</v>
          </cell>
          <cell r="O17">
            <v>190</v>
          </cell>
        </row>
        <row r="18">
          <cell r="L18" t="str">
            <v xml:space="preserve">SUPERAVIT </v>
          </cell>
          <cell r="M18">
            <v>335.01</v>
          </cell>
          <cell r="N18">
            <v>0.52547999999999995</v>
          </cell>
          <cell r="O18">
            <v>335.53548000000001</v>
          </cell>
        </row>
        <row r="19">
          <cell r="L19" t="str">
            <v xml:space="preserve">EXCEDENTES FINANCIEROS ENTIDADES DESCENTRALIZADAS </v>
          </cell>
          <cell r="M19">
            <v>1063.3</v>
          </cell>
          <cell r="O19">
            <v>1063.3</v>
          </cell>
        </row>
        <row r="20">
          <cell r="L20" t="str">
            <v>OTROS RECURSOS DEL BALANCE</v>
          </cell>
          <cell r="N20">
            <v>158.78009</v>
          </cell>
          <cell r="O20">
            <v>158.78009</v>
          </cell>
        </row>
        <row r="22">
          <cell r="L22" t="str">
            <v>TOTAL</v>
          </cell>
          <cell r="M22">
            <v>4146.7030000000004</v>
          </cell>
          <cell r="N22">
            <v>498.46772365700008</v>
          </cell>
          <cell r="O22">
            <v>4645.1707236570001</v>
          </cell>
        </row>
      </sheetData>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Solicitudes Filtradas"/>
      <sheetName val="TECHOS"/>
      <sheetName val="Recorte"/>
      <sheetName val="anual1"/>
      <sheetName val="apacdo"/>
    </sheetNames>
    <sheetDataSet>
      <sheetData sheetId="0">
        <row r="3">
          <cell r="F3" t="str">
            <v>ACTUALIZACIÓN CATASTRAL Y CARTOGRÁFICA</v>
          </cell>
        </row>
        <row r="4">
          <cell r="A4" t="str">
            <v>AGROPECUARIO</v>
          </cell>
          <cell r="B4" t="str">
            <v>ACCION SOCIAL</v>
          </cell>
        </row>
        <row r="5">
          <cell r="A5" t="str">
            <v>ACCIÓN SOCIAL</v>
          </cell>
          <cell r="B5" t="str">
            <v>AEROCIVIL</v>
          </cell>
        </row>
        <row r="6">
          <cell r="A6" t="str">
            <v>AMBIENTE, VIV. Y DLLO TERR</v>
          </cell>
          <cell r="B6" t="str">
            <v>AGENCIA LOGÍSTICA</v>
          </cell>
        </row>
        <row r="7">
          <cell r="A7" t="str">
            <v>AUDITORÍA</v>
          </cell>
          <cell r="B7" t="str">
            <v>ANH</v>
          </cell>
        </row>
        <row r="8">
          <cell r="A8" t="str">
            <v>AUDIENCIA</v>
          </cell>
          <cell r="B8" t="str">
            <v>ANTROPOLOGIA E HISTORIA</v>
          </cell>
        </row>
        <row r="9">
          <cell r="A9" t="str">
            <v>COMERCIO, IND. Y TURISMO</v>
          </cell>
          <cell r="B9" t="str">
            <v>ARCHIVO GENERAL</v>
          </cell>
        </row>
        <row r="10">
          <cell r="A10" t="str">
            <v>COMUNICACIONES</v>
          </cell>
          <cell r="B10" t="str">
            <v>ARMADA</v>
          </cell>
        </row>
        <row r="11">
          <cell r="A11" t="str">
            <v>CONGRESO</v>
          </cell>
          <cell r="B11" t="str">
            <v>ARTESANIAS DE COLOMBIA S.A.</v>
          </cell>
        </row>
        <row r="12">
          <cell r="A12" t="str">
            <v>CONTRALORÍA</v>
          </cell>
          <cell r="B12" t="str">
            <v xml:space="preserve">AUDITORIA </v>
          </cell>
        </row>
        <row r="13">
          <cell r="A13" t="str">
            <v>DANE</v>
          </cell>
          <cell r="B13" t="str">
            <v>BIBLIOTECA DE MEDELLIN</v>
          </cell>
        </row>
        <row r="14">
          <cell r="A14" t="str">
            <v>DEFENSA</v>
          </cell>
          <cell r="B14" t="str">
            <v>C.D.A.</v>
          </cell>
        </row>
        <row r="15">
          <cell r="A15" t="str">
            <v>DEFENSORÍA</v>
          </cell>
          <cell r="B15" t="str">
            <v>C.S.B.</v>
          </cell>
        </row>
        <row r="16">
          <cell r="A16" t="str">
            <v>TRANSPORTE</v>
          </cell>
          <cell r="B16" t="str">
            <v>CAMARA</v>
          </cell>
        </row>
        <row r="17">
          <cell r="B17" t="str">
            <v>CORPOURABA</v>
          </cell>
        </row>
        <row r="18">
          <cell r="B18" t="str">
            <v>CREG</v>
          </cell>
        </row>
        <row r="19">
          <cell r="B19" t="str">
            <v xml:space="preserve">DANSOCIAL </v>
          </cell>
        </row>
        <row r="20">
          <cell r="B20" t="str">
            <v>DEFENSA CIVIL</v>
          </cell>
        </row>
        <row r="21">
          <cell r="B21" t="str">
            <v>DEFENSORIA</v>
          </cell>
        </row>
        <row r="22">
          <cell r="B22" t="str">
            <v>DIR. GRAL. COMERCIO EXTERIOR</v>
          </cell>
        </row>
        <row r="23">
          <cell r="B23" t="str">
            <v>DNP</v>
          </cell>
        </row>
        <row r="24">
          <cell r="B24" t="str">
            <v>EJERCITO</v>
          </cell>
        </row>
        <row r="25">
          <cell r="B25" t="str">
            <v>ESAP</v>
          </cell>
        </row>
        <row r="26">
          <cell r="B26" t="str">
            <v>FONDO CONGRESO-PENSIONES</v>
          </cell>
        </row>
        <row r="27">
          <cell r="B27" t="str">
            <v>FONDO NAL. REGALIAS</v>
          </cell>
        </row>
        <row r="28">
          <cell r="B28" t="str">
            <v>FONFAC</v>
          </cell>
        </row>
        <row r="29">
          <cell r="B29" t="str">
            <v>FONREGISTRADURIA</v>
          </cell>
        </row>
        <row r="30">
          <cell r="B30" t="str">
            <v>FONRELACIONES</v>
          </cell>
        </row>
        <row r="31">
          <cell r="B31" t="str">
            <v>FONVIVIENDA</v>
          </cell>
        </row>
        <row r="32">
          <cell r="B32" t="str">
            <v>FUERZA AEREA</v>
          </cell>
        </row>
        <row r="33">
          <cell r="B33" t="str">
            <v>FUNPUBLICA</v>
          </cell>
        </row>
        <row r="34">
          <cell r="B34" t="str">
            <v>HOSPITAL MILITAR</v>
          </cell>
        </row>
        <row r="35">
          <cell r="B35" t="str">
            <v>ICA</v>
          </cell>
        </row>
        <row r="36">
          <cell r="B36" t="str">
            <v>ICBF</v>
          </cell>
        </row>
        <row r="37">
          <cell r="B37" t="str">
            <v>ICETEX</v>
          </cell>
        </row>
        <row r="38">
          <cell r="B38" t="str">
            <v>ICFES</v>
          </cell>
        </row>
        <row r="39">
          <cell r="B39" t="str">
            <v>IDEAM</v>
          </cell>
        </row>
        <row r="40">
          <cell r="B40" t="str">
            <v>IGAC</v>
          </cell>
        </row>
        <row r="41">
          <cell r="B41" t="str">
            <v>INCI</v>
          </cell>
        </row>
        <row r="42">
          <cell r="B42" t="str">
            <v>INCO</v>
          </cell>
        </row>
        <row r="43">
          <cell r="B43" t="str">
            <v>INCODER</v>
          </cell>
        </row>
        <row r="44">
          <cell r="B44" t="str">
            <v>INGEOMINAS</v>
          </cell>
        </row>
        <row r="45">
          <cell r="B45" t="str">
            <v>INPEC</v>
          </cell>
        </row>
        <row r="46">
          <cell r="B46" t="str">
            <v>INS</v>
          </cell>
        </row>
        <row r="47">
          <cell r="B47" t="str">
            <v>INSOR</v>
          </cell>
        </row>
        <row r="48">
          <cell r="B48" t="str">
            <v>INST. CANCEROLOGIA</v>
          </cell>
        </row>
        <row r="49">
          <cell r="B49" t="str">
            <v>INST. DEL CESAR</v>
          </cell>
        </row>
        <row r="50">
          <cell r="B50" t="str">
            <v>INSTITUTO ESTUDIOS MINPUBLICO</v>
          </cell>
        </row>
        <row r="51">
          <cell r="B51" t="str">
            <v>INVIAS</v>
          </cell>
        </row>
        <row r="52">
          <cell r="B52" t="str">
            <v>INVIMA</v>
          </cell>
        </row>
        <row r="53">
          <cell r="B53" t="str">
            <v>IPSE</v>
          </cell>
        </row>
        <row r="54">
          <cell r="B54" t="str">
            <v>ITSA</v>
          </cell>
        </row>
        <row r="55">
          <cell r="B55" t="str">
            <v>MEDICINA LEGAL</v>
          </cell>
        </row>
        <row r="56">
          <cell r="B56" t="str">
            <v>MINAGRICULTURA</v>
          </cell>
        </row>
        <row r="57">
          <cell r="B57" t="str">
            <v>MINAMBIENTE</v>
          </cell>
        </row>
        <row r="58">
          <cell r="B58" t="str">
            <v>MINCOMERCIO</v>
          </cell>
        </row>
        <row r="59">
          <cell r="B59" t="str">
            <v xml:space="preserve">MINCULTURA </v>
          </cell>
        </row>
        <row r="60">
          <cell r="B60" t="str">
            <v>MINDEFENSA</v>
          </cell>
        </row>
        <row r="61">
          <cell r="B61" t="str">
            <v>MINEDUCACION</v>
          </cell>
        </row>
        <row r="62">
          <cell r="B62" t="str">
            <v>MINHACIENDA</v>
          </cell>
        </row>
        <row r="63">
          <cell r="B63" t="str">
            <v>MININTERIOR</v>
          </cell>
        </row>
        <row r="64">
          <cell r="B64" t="str">
            <v xml:space="preserve">MINMINAS </v>
          </cell>
        </row>
        <row r="65">
          <cell r="B65" t="str">
            <v>MINPROTECCIÓN</v>
          </cell>
        </row>
        <row r="66">
          <cell r="B66" t="str">
            <v xml:space="preserve">MINPUBLICO </v>
          </cell>
        </row>
        <row r="67">
          <cell r="B67" t="str">
            <v>MINTRANSPORTE</v>
          </cell>
        </row>
        <row r="68">
          <cell r="B68" t="str">
            <v>NASA KI WE</v>
          </cell>
        </row>
        <row r="69">
          <cell r="B69" t="str">
            <v>OTRAS ENTIDADES DEL SECTOR</v>
          </cell>
        </row>
        <row r="70">
          <cell r="B70" t="str">
            <v>PARQUES NALES NATURALES</v>
          </cell>
        </row>
        <row r="71">
          <cell r="B71" t="str">
            <v>PASCUAL BRAVO</v>
          </cell>
        </row>
        <row r="72">
          <cell r="B72" t="str">
            <v>POLICIA NACIONAL (SALUD)</v>
          </cell>
        </row>
        <row r="73">
          <cell r="B73" t="str">
            <v xml:space="preserve">POLICIA NACIONAL  </v>
          </cell>
        </row>
        <row r="74">
          <cell r="B74" t="str">
            <v>PRESIDENCIA</v>
          </cell>
        </row>
        <row r="75">
          <cell r="B75" t="str">
            <v xml:space="preserve">REGISTRADURIA </v>
          </cell>
        </row>
        <row r="76">
          <cell r="B76" t="str">
            <v>SALUD - FFMM</v>
          </cell>
        </row>
        <row r="77">
          <cell r="B77" t="str">
            <v>SANATORIO AGUA DE DIOS</v>
          </cell>
        </row>
        <row r="78">
          <cell r="B78" t="str">
            <v>SENA</v>
          </cell>
        </row>
        <row r="79">
          <cell r="B79" t="str">
            <v xml:space="preserve">SENADO </v>
          </cell>
        </row>
        <row r="80">
          <cell r="B80" t="str">
            <v>SUPERBANCARIA</v>
          </cell>
        </row>
        <row r="81">
          <cell r="B81" t="str">
            <v>SUPERINDUSTRIA Y COMERCIO</v>
          </cell>
        </row>
        <row r="82">
          <cell r="B82" t="str">
            <v>SUPERFINANCIERA</v>
          </cell>
        </row>
        <row r="83">
          <cell r="B83" t="str">
            <v>SUPERNOTARIADO</v>
          </cell>
        </row>
        <row r="84">
          <cell r="B84" t="str">
            <v>SUPERSALUD</v>
          </cell>
        </row>
        <row r="85">
          <cell r="B85" t="str">
            <v>SUPERSERVIPUBLICOS</v>
          </cell>
        </row>
        <row r="86">
          <cell r="B86" t="str">
            <v>SUPERSOCIEDADES</v>
          </cell>
        </row>
        <row r="87">
          <cell r="B87" t="str">
            <v>SUPERSOLIDARIA</v>
          </cell>
        </row>
        <row r="88">
          <cell r="B88" t="str">
            <v>SUPERSUBSIDIO</v>
          </cell>
        </row>
        <row r="89">
          <cell r="B89" t="str">
            <v>TECNICO CENTRAL</v>
          </cell>
        </row>
        <row r="90">
          <cell r="B90" t="str">
            <v>UAE - DIAN</v>
          </cell>
        </row>
        <row r="91">
          <cell r="B91" t="str">
            <v>UAE AGUA POTABLE SANEAMIENTO</v>
          </cell>
        </row>
        <row r="92">
          <cell r="B92" t="str">
            <v>UNAD</v>
          </cell>
        </row>
        <row r="93">
          <cell r="B93" t="str">
            <v>UPME</v>
          </cell>
        </row>
      </sheetData>
      <sheetData sheetId="1" refreshError="1"/>
      <sheetData sheetId="2" refreshError="1"/>
      <sheetData sheetId="3" refreshError="1"/>
      <sheetData sheetId="4">
        <row r="3">
          <cell r="F3" t="str">
            <v>ACTUALIZACIÓN CATASTRAL Y CARTOGRÁFICA</v>
          </cell>
        </row>
      </sheetData>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gladys.zambrano@fiscal&#237;a.gov.co" TargetMode="External"/><Relationship Id="rId1" Type="http://schemas.openxmlformats.org/officeDocument/2006/relationships/hyperlink" Target="mailto:gladys.zambrano@fiscal&#237;a.gov.co"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93"/>
  <sheetViews>
    <sheetView showGridLines="0" tabSelected="1" zoomScale="70" zoomScaleNormal="70" zoomScaleSheetLayoutView="20" zoomScalePageLayoutView="35" workbookViewId="0">
      <selection activeCell="F4" sqref="F4"/>
    </sheetView>
  </sheetViews>
  <sheetFormatPr baseColWidth="10" defaultColWidth="10.7109375" defaultRowHeight="33.75" customHeight="1"/>
  <cols>
    <col min="1" max="1" width="1.42578125" style="19" customWidth="1"/>
    <col min="2" max="2" width="35.42578125" style="22" customWidth="1"/>
    <col min="3" max="3" width="14.7109375" style="23" customWidth="1"/>
    <col min="4" max="4" width="35.42578125" style="22" customWidth="1"/>
    <col min="5" max="5" width="14.42578125" style="22" customWidth="1"/>
    <col min="6" max="6" width="17.42578125" style="22" customWidth="1"/>
    <col min="7" max="7" width="25.140625" style="22" customWidth="1"/>
    <col min="8" max="8" width="22.7109375" style="22" customWidth="1"/>
    <col min="9" max="9" width="20.140625" style="22" customWidth="1"/>
    <col min="10" max="10" width="32.28515625" style="22" customWidth="1"/>
    <col min="11" max="11" width="12.7109375" style="22" customWidth="1"/>
    <col min="12" max="12" width="14.7109375" style="22" customWidth="1"/>
    <col min="13" max="13" width="12.7109375" style="22" customWidth="1"/>
    <col min="14" max="14" width="33.28515625" style="22" customWidth="1"/>
    <col min="15" max="15" width="45.42578125" style="22" customWidth="1"/>
    <col min="16" max="16" width="16.28515625" style="22" customWidth="1"/>
    <col min="17" max="23" width="12.42578125" style="22" customWidth="1"/>
    <col min="24" max="24" width="17.140625" style="24" customWidth="1"/>
    <col min="25" max="25" width="16" style="24" customWidth="1"/>
    <col min="26" max="27" width="16.7109375" style="24" bestFit="1" customWidth="1"/>
    <col min="28" max="28" width="14.7109375" style="228" customWidth="1"/>
    <col min="29" max="29" width="13.42578125" style="22" customWidth="1"/>
    <col min="30" max="30" width="12.42578125" style="22" customWidth="1"/>
    <col min="31" max="31" width="16.140625" style="22" customWidth="1"/>
    <col min="32" max="32" width="11.140625" style="22" customWidth="1"/>
    <col min="33" max="33" width="13.140625" style="22" bestFit="1" customWidth="1"/>
    <col min="34" max="34" width="10.42578125" style="22" bestFit="1" customWidth="1"/>
    <col min="35" max="35" width="15" style="22" customWidth="1"/>
    <col min="36" max="45" width="11.140625" style="22" customWidth="1"/>
    <col min="46" max="46" width="16.28515625" style="22" bestFit="1" customWidth="1"/>
    <col min="47" max="47" width="19" style="22" customWidth="1"/>
    <col min="48" max="48" width="14.140625" style="22" customWidth="1"/>
    <col min="49" max="49" width="15.42578125" style="22" customWidth="1"/>
    <col min="50" max="50" width="14.140625" style="22" customWidth="1"/>
    <col min="51" max="51" width="9.7109375" style="22" customWidth="1"/>
    <col min="52" max="53" width="15.42578125" style="22" customWidth="1"/>
    <col min="54" max="54" width="19" style="22" customWidth="1"/>
    <col min="55" max="55" width="14.140625" style="22" customWidth="1"/>
    <col min="56" max="56" width="15.42578125" style="22" customWidth="1"/>
    <col min="57" max="57" width="14.140625" style="22" customWidth="1"/>
    <col min="58" max="58" width="9.7109375" style="22" customWidth="1"/>
    <col min="59" max="60" width="15.42578125" style="22" customWidth="1"/>
    <col min="61" max="61" width="19" style="22" customWidth="1"/>
    <col min="62" max="62" width="14.140625" style="22" customWidth="1"/>
    <col min="63" max="63" width="15.42578125" style="22" customWidth="1"/>
    <col min="64" max="64" width="14.140625" style="22" customWidth="1"/>
    <col min="65" max="65" width="9.7109375" style="22" customWidth="1"/>
    <col min="66" max="67" width="15.42578125" style="22" customWidth="1"/>
    <col min="68" max="68" width="19" style="22" customWidth="1"/>
    <col min="69" max="69" width="14.140625" style="22" customWidth="1"/>
    <col min="70" max="70" width="15.42578125" style="22" customWidth="1"/>
    <col min="71" max="71" width="14.140625" style="22" customWidth="1"/>
    <col min="72" max="72" width="9.7109375" style="22" customWidth="1"/>
    <col min="73" max="74" width="15.42578125" style="22" customWidth="1"/>
    <col min="75" max="75" width="19" style="22" customWidth="1"/>
    <col min="76" max="76" width="14.140625" style="22" customWidth="1"/>
    <col min="77" max="77" width="15.42578125" style="22" customWidth="1"/>
    <col min="78" max="78" width="14.140625" style="22" customWidth="1"/>
    <col min="79" max="79" width="9.7109375" style="22" customWidth="1"/>
    <col min="80" max="81" width="15.42578125" style="22" customWidth="1"/>
    <col min="82" max="82" width="19" style="22" customWidth="1"/>
    <col min="83" max="83" width="14.140625" style="22" customWidth="1"/>
    <col min="84" max="84" width="15.42578125" style="22" customWidth="1"/>
    <col min="85" max="85" width="14.140625" style="22" customWidth="1"/>
    <col min="86" max="86" width="9.7109375" style="22" customWidth="1"/>
    <col min="87" max="88" width="15.42578125" style="22" customWidth="1"/>
    <col min="89" max="16384" width="10.7109375" style="22"/>
  </cols>
  <sheetData>
    <row r="1" spans="1:88" s="19" customFormat="1" ht="9" customHeight="1" thickBot="1">
      <c r="C1" s="20"/>
      <c r="X1" s="21"/>
      <c r="Y1" s="21"/>
      <c r="Z1" s="21"/>
      <c r="AA1" s="21"/>
      <c r="AB1" s="211"/>
    </row>
    <row r="2" spans="1:88" ht="53.25" customHeight="1" thickBot="1">
      <c r="B2" s="51"/>
      <c r="C2" s="52"/>
      <c r="D2" s="52"/>
      <c r="E2" s="52"/>
      <c r="F2" s="52"/>
      <c r="G2" s="52"/>
      <c r="H2" s="52"/>
      <c r="I2" s="52"/>
      <c r="J2" s="52"/>
      <c r="K2" s="52"/>
      <c r="L2" s="52"/>
      <c r="M2" s="52"/>
      <c r="N2" s="52"/>
      <c r="O2" s="52"/>
      <c r="P2" s="52"/>
      <c r="Q2" s="52"/>
      <c r="R2" s="52"/>
      <c r="S2" s="52"/>
      <c r="T2" s="52"/>
      <c r="U2" s="52"/>
      <c r="V2" s="52"/>
      <c r="W2" s="52"/>
      <c r="X2" s="52"/>
      <c r="Y2" s="52"/>
      <c r="Z2" s="52"/>
      <c r="AA2" s="52"/>
      <c r="AB2" s="21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row>
    <row r="3" spans="1:88" ht="21" customHeight="1">
      <c r="B3" s="154" t="s">
        <v>0</v>
      </c>
      <c r="C3" s="155"/>
      <c r="D3" s="243" t="s">
        <v>302</v>
      </c>
      <c r="E3" s="63"/>
      <c r="F3" s="63"/>
      <c r="G3" s="63"/>
      <c r="H3" s="63"/>
      <c r="I3" s="63"/>
      <c r="J3" s="63"/>
      <c r="K3" s="63"/>
      <c r="L3" s="63"/>
      <c r="M3" s="63"/>
      <c r="N3" s="63"/>
      <c r="O3" s="63"/>
      <c r="P3" s="63"/>
      <c r="Q3" s="63"/>
      <c r="R3" s="63"/>
      <c r="S3" s="63"/>
      <c r="T3" s="63"/>
      <c r="U3" s="63"/>
      <c r="V3" s="63"/>
      <c r="W3" s="63"/>
      <c r="X3" s="63"/>
      <c r="Y3" s="63"/>
      <c r="Z3" s="63"/>
      <c r="AA3" s="63"/>
      <c r="AB3" s="21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row>
    <row r="4" spans="1:88" ht="21" customHeight="1">
      <c r="B4" s="67" t="s">
        <v>1</v>
      </c>
      <c r="C4" s="68">
        <v>4073</v>
      </c>
      <c r="D4" s="68"/>
      <c r="E4" s="149"/>
      <c r="F4" s="150"/>
      <c r="G4" s="158" t="s">
        <v>2</v>
      </c>
      <c r="H4" s="239">
        <v>44642</v>
      </c>
      <c r="I4" s="147"/>
      <c r="J4" s="151"/>
      <c r="K4" s="158" t="s">
        <v>3</v>
      </c>
      <c r="L4" s="68"/>
      <c r="M4" s="68"/>
      <c r="N4" s="147"/>
      <c r="O4" s="148"/>
      <c r="P4" s="148"/>
      <c r="Q4" s="148"/>
      <c r="R4" s="145"/>
      <c r="S4" s="152" t="s">
        <v>299</v>
      </c>
      <c r="T4" s="152"/>
      <c r="U4" s="152"/>
      <c r="V4" s="152"/>
      <c r="W4" s="152"/>
      <c r="X4" s="148" t="s">
        <v>4</v>
      </c>
      <c r="Y4" s="50"/>
      <c r="Z4" s="50"/>
      <c r="AA4" s="50"/>
      <c r="AB4" s="214"/>
      <c r="AC4" s="152" t="s">
        <v>300</v>
      </c>
      <c r="AD4" s="153"/>
      <c r="AE4" s="284" t="s">
        <v>301</v>
      </c>
      <c r="AF4" s="284"/>
      <c r="AG4" s="284"/>
      <c r="AH4" s="153"/>
      <c r="AI4" s="153"/>
      <c r="AJ4" s="153"/>
      <c r="AK4" s="153"/>
      <c r="AL4" s="153"/>
      <c r="AM4" s="153"/>
      <c r="AN4" s="153"/>
      <c r="AO4" s="153"/>
      <c r="AP4" s="153"/>
      <c r="AQ4" s="153"/>
      <c r="AR4" s="153"/>
      <c r="AS4" s="153"/>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row>
    <row r="5" spans="1:88" ht="21" customHeight="1" thickBot="1">
      <c r="B5" s="156" t="s">
        <v>5</v>
      </c>
      <c r="C5" s="157"/>
      <c r="D5" s="238" t="s">
        <v>305</v>
      </c>
      <c r="E5" s="49"/>
      <c r="F5" s="49"/>
      <c r="G5" s="49"/>
      <c r="H5" s="49"/>
      <c r="I5" s="49"/>
      <c r="J5" s="49"/>
      <c r="K5" s="49"/>
      <c r="L5" s="49"/>
      <c r="M5" s="49"/>
      <c r="N5" s="49"/>
      <c r="O5" s="49"/>
      <c r="P5" s="49"/>
      <c r="Q5" s="49"/>
      <c r="R5" s="49"/>
      <c r="S5" s="49"/>
      <c r="T5" s="49"/>
      <c r="U5" s="49"/>
      <c r="V5" s="49"/>
      <c r="W5" s="49"/>
      <c r="X5" s="49"/>
      <c r="Y5" s="49"/>
      <c r="Z5" s="49"/>
      <c r="AA5" s="49"/>
      <c r="AB5" s="215"/>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row>
    <row r="6" spans="1:88" ht="33.75" customHeight="1" thickBot="1">
      <c r="B6" s="45"/>
      <c r="C6" s="46"/>
      <c r="D6" s="46"/>
      <c r="E6" s="46"/>
      <c r="F6" s="46"/>
      <c r="G6" s="46"/>
      <c r="H6" s="46"/>
      <c r="I6" s="46"/>
      <c r="J6" s="46"/>
      <c r="K6" s="46"/>
      <c r="L6" s="46"/>
      <c r="M6" s="46"/>
      <c r="N6" s="46"/>
      <c r="O6" s="46"/>
      <c r="P6" s="46"/>
      <c r="Q6" s="48"/>
      <c r="R6" s="48" t="s">
        <v>6</v>
      </c>
      <c r="S6" s="46"/>
      <c r="T6" s="46"/>
      <c r="U6" s="46"/>
      <c r="V6" s="46"/>
      <c r="W6" s="46"/>
      <c r="X6" s="46"/>
      <c r="Y6" s="46"/>
      <c r="Z6" s="46"/>
      <c r="AA6" s="46"/>
      <c r="AB6" s="216"/>
      <c r="AC6" s="46"/>
      <c r="AD6" s="46"/>
      <c r="AE6" s="46"/>
      <c r="AF6" s="46"/>
      <c r="AG6" s="46"/>
      <c r="AH6" s="46"/>
      <c r="AI6" s="46"/>
      <c r="AJ6" s="46"/>
      <c r="AK6" s="46"/>
      <c r="AL6" s="46"/>
      <c r="AM6" s="46"/>
      <c r="AN6" s="46"/>
      <c r="AO6" s="46"/>
      <c r="AP6" s="46"/>
      <c r="AQ6" s="46"/>
      <c r="AR6" s="46"/>
      <c r="AS6" s="46"/>
      <c r="AT6" s="47"/>
      <c r="AU6" s="48"/>
      <c r="AV6" s="48"/>
      <c r="AW6" s="48"/>
      <c r="AX6" s="48"/>
      <c r="AY6" s="48"/>
      <c r="AZ6" s="48"/>
      <c r="BA6" s="48"/>
      <c r="BB6" s="48"/>
      <c r="BC6" s="48"/>
      <c r="BD6" s="48"/>
      <c r="BE6" s="48"/>
      <c r="BF6" s="48"/>
      <c r="BG6" s="48"/>
      <c r="BH6" s="48"/>
      <c r="BI6" s="48" t="s">
        <v>7</v>
      </c>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row>
    <row r="7" spans="1:88" ht="24" customHeight="1">
      <c r="B7" s="263" t="s">
        <v>8</v>
      </c>
      <c r="C7" s="265" t="s">
        <v>9</v>
      </c>
      <c r="D7" s="271" t="s">
        <v>10</v>
      </c>
      <c r="E7" s="265" t="s">
        <v>11</v>
      </c>
      <c r="F7" s="260" t="s">
        <v>12</v>
      </c>
      <c r="G7" s="73" t="s">
        <v>13</v>
      </c>
      <c r="H7" s="73"/>
      <c r="I7" s="73"/>
      <c r="J7" s="73"/>
      <c r="K7" s="73" t="s">
        <v>14</v>
      </c>
      <c r="L7" s="73"/>
      <c r="M7" s="73" t="s">
        <v>15</v>
      </c>
      <c r="N7" s="73"/>
      <c r="O7" s="73"/>
      <c r="P7" s="73"/>
      <c r="Q7" s="73"/>
      <c r="R7" s="73"/>
      <c r="S7" s="73"/>
      <c r="T7" s="73"/>
      <c r="U7" s="73"/>
      <c r="V7" s="73"/>
      <c r="W7" s="73"/>
      <c r="X7" s="191" t="s">
        <v>16</v>
      </c>
      <c r="Y7" s="74"/>
      <c r="Z7" s="74"/>
      <c r="AA7" s="74"/>
      <c r="AB7" s="217"/>
      <c r="AC7" s="187"/>
      <c r="AD7" s="187"/>
      <c r="AE7" s="187"/>
      <c r="AF7" s="187"/>
      <c r="AG7" s="187"/>
      <c r="AH7" s="187"/>
      <c r="AI7" s="187"/>
      <c r="AJ7" s="187"/>
      <c r="AK7" s="187"/>
      <c r="AL7" s="187"/>
      <c r="AM7" s="187"/>
      <c r="AN7" s="187"/>
      <c r="AO7" s="187"/>
      <c r="AP7" s="187"/>
      <c r="AQ7" s="187"/>
      <c r="AR7" s="187"/>
      <c r="AS7" s="187"/>
      <c r="AT7" s="274" t="s">
        <v>10</v>
      </c>
      <c r="AU7" s="192" t="s">
        <v>17</v>
      </c>
      <c r="AV7" s="186"/>
      <c r="AW7" s="186"/>
      <c r="AX7" s="186"/>
      <c r="AY7" s="192"/>
      <c r="AZ7" s="192"/>
      <c r="BA7" s="192"/>
      <c r="BB7" s="192" t="s">
        <v>18</v>
      </c>
      <c r="BC7" s="186"/>
      <c r="BD7" s="186"/>
      <c r="BE7" s="186"/>
      <c r="BF7" s="192"/>
      <c r="BG7" s="192"/>
      <c r="BH7" s="192"/>
      <c r="BI7" s="192" t="s">
        <v>19</v>
      </c>
      <c r="BJ7" s="186"/>
      <c r="BK7" s="186"/>
      <c r="BL7" s="186"/>
      <c r="BM7" s="192"/>
      <c r="BN7" s="192"/>
      <c r="BO7" s="192"/>
      <c r="BP7" s="192" t="s">
        <v>20</v>
      </c>
      <c r="BQ7" s="186"/>
      <c r="BR7" s="186"/>
      <c r="BS7" s="186"/>
      <c r="BT7" s="192"/>
      <c r="BU7" s="192"/>
      <c r="BV7" s="192"/>
      <c r="BW7" s="192" t="s">
        <v>21</v>
      </c>
      <c r="BX7" s="186"/>
      <c r="BY7" s="186"/>
      <c r="BZ7" s="186"/>
      <c r="CA7" s="192"/>
      <c r="CB7" s="192"/>
      <c r="CC7" s="192"/>
      <c r="CD7" s="192" t="s">
        <v>22</v>
      </c>
      <c r="CE7" s="186"/>
      <c r="CF7" s="186"/>
      <c r="CG7" s="186"/>
      <c r="CH7" s="192"/>
      <c r="CI7" s="192"/>
      <c r="CJ7" s="192"/>
    </row>
    <row r="8" spans="1:88" ht="26.25" customHeight="1">
      <c r="B8" s="264"/>
      <c r="C8" s="266"/>
      <c r="D8" s="250"/>
      <c r="E8" s="266"/>
      <c r="F8" s="261"/>
      <c r="G8" s="250" t="s">
        <v>23</v>
      </c>
      <c r="H8" s="249" t="s">
        <v>24</v>
      </c>
      <c r="I8" s="249" t="s">
        <v>25</v>
      </c>
      <c r="J8" s="249" t="s">
        <v>26</v>
      </c>
      <c r="K8" s="249" t="s">
        <v>27</v>
      </c>
      <c r="L8" s="249" t="s">
        <v>28</v>
      </c>
      <c r="M8" s="250" t="s">
        <v>29</v>
      </c>
      <c r="N8" s="250" t="s">
        <v>30</v>
      </c>
      <c r="O8" s="249" t="s">
        <v>31</v>
      </c>
      <c r="P8" s="249" t="s">
        <v>32</v>
      </c>
      <c r="Q8" s="188" t="s">
        <v>33</v>
      </c>
      <c r="R8" s="188"/>
      <c r="S8" s="251" t="s">
        <v>34</v>
      </c>
      <c r="T8" s="251" t="s">
        <v>35</v>
      </c>
      <c r="U8" s="251" t="s">
        <v>36</v>
      </c>
      <c r="V8" s="251" t="s">
        <v>37</v>
      </c>
      <c r="W8" s="251" t="s">
        <v>38</v>
      </c>
      <c r="X8" s="252" t="s">
        <v>39</v>
      </c>
      <c r="Y8" s="252" t="s">
        <v>40</v>
      </c>
      <c r="Z8" s="252" t="s">
        <v>41</v>
      </c>
      <c r="AA8" s="252" t="s">
        <v>42</v>
      </c>
      <c r="AB8" s="277" t="s">
        <v>43</v>
      </c>
      <c r="AC8" s="189">
        <v>2022</v>
      </c>
      <c r="AD8" s="72"/>
      <c r="AE8" s="72"/>
      <c r="AF8" s="72"/>
      <c r="AG8" s="189">
        <v>2023</v>
      </c>
      <c r="AH8" s="72"/>
      <c r="AI8" s="72"/>
      <c r="AJ8" s="72"/>
      <c r="AK8" s="189">
        <v>2024</v>
      </c>
      <c r="AL8" s="72"/>
      <c r="AM8" s="72"/>
      <c r="AN8" s="72"/>
      <c r="AO8" s="189">
        <v>2025</v>
      </c>
      <c r="AP8" s="72"/>
      <c r="AQ8" s="72"/>
      <c r="AR8" s="72"/>
      <c r="AS8" s="278" t="s">
        <v>43</v>
      </c>
      <c r="AT8" s="275"/>
      <c r="AU8" s="190" t="s">
        <v>44</v>
      </c>
      <c r="AV8" s="190"/>
      <c r="AW8" s="190"/>
      <c r="AX8" s="190" t="s">
        <v>45</v>
      </c>
      <c r="AY8" s="190"/>
      <c r="AZ8" s="279" t="s">
        <v>46</v>
      </c>
      <c r="BA8" s="279" t="s">
        <v>47</v>
      </c>
      <c r="BB8" s="190" t="s">
        <v>44</v>
      </c>
      <c r="BC8" s="190"/>
      <c r="BD8" s="190"/>
      <c r="BE8" s="190" t="s">
        <v>45</v>
      </c>
      <c r="BF8" s="190"/>
      <c r="BG8" s="279" t="s">
        <v>46</v>
      </c>
      <c r="BH8" s="279" t="s">
        <v>47</v>
      </c>
      <c r="BI8" s="190" t="s">
        <v>44</v>
      </c>
      <c r="BJ8" s="190"/>
      <c r="BK8" s="190"/>
      <c r="BL8" s="190" t="s">
        <v>45</v>
      </c>
      <c r="BM8" s="190"/>
      <c r="BN8" s="279" t="s">
        <v>46</v>
      </c>
      <c r="BO8" s="279" t="s">
        <v>47</v>
      </c>
      <c r="BP8" s="190" t="s">
        <v>44</v>
      </c>
      <c r="BQ8" s="190"/>
      <c r="BR8" s="190"/>
      <c r="BS8" s="190" t="s">
        <v>45</v>
      </c>
      <c r="BT8" s="190"/>
      <c r="BU8" s="279" t="s">
        <v>46</v>
      </c>
      <c r="BV8" s="279" t="s">
        <v>47</v>
      </c>
      <c r="BW8" s="190" t="s">
        <v>44</v>
      </c>
      <c r="BX8" s="190"/>
      <c r="BY8" s="190"/>
      <c r="BZ8" s="190" t="s">
        <v>45</v>
      </c>
      <c r="CA8" s="190"/>
      <c r="CB8" s="279" t="s">
        <v>46</v>
      </c>
      <c r="CC8" s="279" t="s">
        <v>47</v>
      </c>
      <c r="CD8" s="190" t="s">
        <v>44</v>
      </c>
      <c r="CE8" s="190"/>
      <c r="CF8" s="190"/>
      <c r="CG8" s="190" t="s">
        <v>45</v>
      </c>
      <c r="CH8" s="190"/>
      <c r="CI8" s="279" t="s">
        <v>46</v>
      </c>
      <c r="CJ8" s="279" t="s">
        <v>47</v>
      </c>
    </row>
    <row r="9" spans="1:88" ht="13.5" customHeight="1">
      <c r="B9" s="264"/>
      <c r="C9" s="266"/>
      <c r="D9" s="250"/>
      <c r="E9" s="266"/>
      <c r="F9" s="262"/>
      <c r="G9" s="250"/>
      <c r="H9" s="249"/>
      <c r="I9" s="249"/>
      <c r="J9" s="249"/>
      <c r="K9" s="249"/>
      <c r="L9" s="249"/>
      <c r="M9" s="250"/>
      <c r="N9" s="250"/>
      <c r="O9" s="249"/>
      <c r="P9" s="249"/>
      <c r="Q9" s="61" t="s">
        <v>48</v>
      </c>
      <c r="R9" s="61" t="s">
        <v>49</v>
      </c>
      <c r="S9" s="251"/>
      <c r="T9" s="251"/>
      <c r="U9" s="251"/>
      <c r="V9" s="251"/>
      <c r="W9" s="251"/>
      <c r="X9" s="252"/>
      <c r="Y9" s="252"/>
      <c r="Z9" s="252"/>
      <c r="AA9" s="252"/>
      <c r="AB9" s="277"/>
      <c r="AC9" s="61" t="s">
        <v>50</v>
      </c>
      <c r="AD9" s="61" t="s">
        <v>51</v>
      </c>
      <c r="AE9" s="61" t="s">
        <v>52</v>
      </c>
      <c r="AF9" s="61" t="s">
        <v>53</v>
      </c>
      <c r="AG9" s="61" t="s">
        <v>50</v>
      </c>
      <c r="AH9" s="61" t="s">
        <v>51</v>
      </c>
      <c r="AI9" s="61" t="s">
        <v>52</v>
      </c>
      <c r="AJ9" s="61" t="s">
        <v>53</v>
      </c>
      <c r="AK9" s="61" t="s">
        <v>50</v>
      </c>
      <c r="AL9" s="61" t="s">
        <v>51</v>
      </c>
      <c r="AM9" s="61" t="s">
        <v>52</v>
      </c>
      <c r="AN9" s="61" t="s">
        <v>53</v>
      </c>
      <c r="AO9" s="61" t="s">
        <v>50</v>
      </c>
      <c r="AP9" s="61" t="s">
        <v>51</v>
      </c>
      <c r="AQ9" s="61" t="s">
        <v>52</v>
      </c>
      <c r="AR9" s="61" t="s">
        <v>53</v>
      </c>
      <c r="AS9" s="278"/>
      <c r="AT9" s="276"/>
      <c r="AU9" s="1" t="s">
        <v>54</v>
      </c>
      <c r="AV9" s="1" t="s">
        <v>55</v>
      </c>
      <c r="AW9" s="1" t="s">
        <v>56</v>
      </c>
      <c r="AX9" s="1" t="s">
        <v>57</v>
      </c>
      <c r="AY9" s="1" t="s">
        <v>58</v>
      </c>
      <c r="AZ9" s="280"/>
      <c r="BA9" s="280"/>
      <c r="BB9" s="1" t="s">
        <v>54</v>
      </c>
      <c r="BC9" s="1" t="s">
        <v>55</v>
      </c>
      <c r="BD9" s="1" t="s">
        <v>56</v>
      </c>
      <c r="BE9" s="1" t="s">
        <v>57</v>
      </c>
      <c r="BF9" s="1" t="s">
        <v>58</v>
      </c>
      <c r="BG9" s="280"/>
      <c r="BH9" s="280"/>
      <c r="BI9" s="1" t="s">
        <v>54</v>
      </c>
      <c r="BJ9" s="1" t="s">
        <v>55</v>
      </c>
      <c r="BK9" s="1" t="s">
        <v>56</v>
      </c>
      <c r="BL9" s="1" t="s">
        <v>57</v>
      </c>
      <c r="BM9" s="1" t="s">
        <v>58</v>
      </c>
      <c r="BN9" s="280"/>
      <c r="BO9" s="280"/>
      <c r="BP9" s="1" t="s">
        <v>54</v>
      </c>
      <c r="BQ9" s="1" t="s">
        <v>55</v>
      </c>
      <c r="BR9" s="1" t="s">
        <v>56</v>
      </c>
      <c r="BS9" s="1" t="s">
        <v>57</v>
      </c>
      <c r="BT9" s="1" t="s">
        <v>58</v>
      </c>
      <c r="BU9" s="280"/>
      <c r="BV9" s="280"/>
      <c r="BW9" s="1" t="s">
        <v>54</v>
      </c>
      <c r="BX9" s="1" t="s">
        <v>55</v>
      </c>
      <c r="BY9" s="1" t="s">
        <v>56</v>
      </c>
      <c r="BZ9" s="1" t="s">
        <v>57</v>
      </c>
      <c r="CA9" s="1" t="s">
        <v>58</v>
      </c>
      <c r="CB9" s="280"/>
      <c r="CC9" s="280"/>
      <c r="CD9" s="1" t="s">
        <v>54</v>
      </c>
      <c r="CE9" s="1" t="s">
        <v>55</v>
      </c>
      <c r="CF9" s="1" t="s">
        <v>56</v>
      </c>
      <c r="CG9" s="1" t="s">
        <v>57</v>
      </c>
      <c r="CH9" s="1" t="s">
        <v>58</v>
      </c>
      <c r="CI9" s="280"/>
      <c r="CJ9" s="280"/>
    </row>
    <row r="10" spans="1:88" ht="172.5" customHeight="1">
      <c r="A10" s="22"/>
      <c r="B10" s="267" t="s">
        <v>305</v>
      </c>
      <c r="C10" s="272">
        <v>1</v>
      </c>
      <c r="D10" s="244" t="s">
        <v>306</v>
      </c>
      <c r="E10" s="233">
        <v>0.2</v>
      </c>
      <c r="F10" s="30" t="s">
        <v>59</v>
      </c>
      <c r="G10" s="230" t="s">
        <v>60</v>
      </c>
      <c r="H10" s="230" t="s">
        <v>296</v>
      </c>
      <c r="I10" s="230" t="s">
        <v>295</v>
      </c>
      <c r="J10" s="240" t="s">
        <v>297</v>
      </c>
      <c r="K10" s="34">
        <v>44652</v>
      </c>
      <c r="L10" s="34">
        <v>44696</v>
      </c>
      <c r="M10" s="31" t="s">
        <v>211</v>
      </c>
      <c r="N10" s="231" t="s">
        <v>307</v>
      </c>
      <c r="O10" s="231" t="s">
        <v>308</v>
      </c>
      <c r="P10" s="231" t="s">
        <v>61</v>
      </c>
      <c r="Q10" s="203">
        <v>0.66659999999999997</v>
      </c>
      <c r="R10" s="32">
        <v>2022</v>
      </c>
      <c r="S10" s="62">
        <v>1</v>
      </c>
      <c r="T10" s="208"/>
      <c r="U10" s="208"/>
      <c r="V10" s="208"/>
      <c r="W10" s="62">
        <v>1</v>
      </c>
      <c r="X10" s="193"/>
      <c r="Y10" s="193"/>
      <c r="Z10" s="193"/>
      <c r="AA10" s="193"/>
      <c r="AB10" s="218" t="str">
        <f>IF(SUM(X10:AA10)=0,"",SUM(X10:AA10))</f>
        <v/>
      </c>
      <c r="AC10" s="194"/>
      <c r="AD10" s="32" t="s">
        <v>62</v>
      </c>
      <c r="AE10" s="194"/>
      <c r="AF10" s="32"/>
      <c r="AG10" s="194"/>
      <c r="AH10" s="32"/>
      <c r="AI10" s="194"/>
      <c r="AJ10" s="32"/>
      <c r="AK10" s="209"/>
      <c r="AL10" s="209"/>
      <c r="AM10" s="209"/>
      <c r="AN10" s="209"/>
      <c r="AO10" s="209"/>
      <c r="AP10" s="209"/>
      <c r="AQ10" s="209"/>
      <c r="AR10" s="209"/>
      <c r="AS10" s="209" t="str">
        <f>IF(SUM(AC10,AE10,AG10,AI10,AK10,AM10,AO10,AQ10)=0,"",SUM(AC10,AE10,AG10,AI10,AK10,AM10,AO10,AQ10))</f>
        <v/>
      </c>
      <c r="AT10" s="33"/>
      <c r="AU10" s="204"/>
      <c r="AV10" s="62" t="str">
        <f>IF(AU10="","",IF(IF(OR(P10=Desplegables!$B$5,P10=Desplegables!$B$6,),(Q10-AU10)/(Q10-#REF!),AU10/#REF!)&lt;0,0%,IF(IF(OR(P10=Desplegables!$B$5,P10=Desplegables!$B$6,),(Q10-AU10)/(Q10-#REF!),AU10/#REF!)&gt;1,100%,IF(OR(P10=Desplegables!$B$5,P10=Desplegables!$B$6,),(Q10-AU10)/(Q10-#REF!),AU10/#REF!))))</f>
        <v/>
      </c>
      <c r="AW10" s="62" t="str">
        <f>IF(AU10="","",IF(IF(OR(P10=Desplegables!$B$5,P10=Desplegables!$B$6,),(Q10-AU10)/(Q10-W10),AU10/W10)&lt;0,0%,IF(IF(OR(P10=Desplegables!$B$5,P10=Desplegables!$B$6,),(Q10-AU10)/(Q10-W10),AU10/W10)&gt;1,100%,IF(OR(P10=Desplegables!$B$5,P10=Desplegables!$B$6,),(Q10-AU10)/(Q10-W10),AU10/W10))))</f>
        <v/>
      </c>
      <c r="AX10" s="194"/>
      <c r="AY10" s="62" t="str">
        <f>IF(AX10="","",IF(AX10/SUM(#REF!,#REF!)&gt;1,100%,AX10/SUM(#REF!,#REF!)))</f>
        <v/>
      </c>
      <c r="AZ10" s="281">
        <f>IFERROR((SUMPRODUCT($E$10:$E$11,AV10:AV11)*100%)/SUM($E$10:$E$11),"")</f>
        <v>0</v>
      </c>
      <c r="BA10" s="281">
        <f>IFERROR((SUMPRODUCT($E$10:$E$11,AW10:AW11)*100%)/SUM($E$10:$E$11),"")</f>
        <v>0</v>
      </c>
      <c r="BB10" s="204"/>
      <c r="BC10" s="62" t="str">
        <f>IF(BB10="","",IF(IF(OR(P10=Desplegables!$B$5,P10=Desplegables!$B$6,),(Q10-BB10)/(Q10-#REF!),BB10/#REF!)&lt;0,0%,IF(IF(OR(P10=Desplegables!$B$5,P10=Desplegables!$B$6,),(Q10-BB10)/(Q10-#REF!),BB10/#REF!)&gt;1,100%,IF(OR(P10=Desplegables!$B$5,P10=Desplegables!$B$6,),(Q10-BB10)/(Q10-#REF!),BB10/#REF!))))</f>
        <v/>
      </c>
      <c r="BD10" s="62" t="str">
        <f>IF(BB10="","",IF(IF(OR(P10=Desplegables!$B$5,P10=Desplegables!$B$6,),(Q10-BB10)/(Q10-W10),BB10/W10)&lt;0,0%,IF(IF(OR(P10=Desplegables!$B$5,P10=Desplegables!$B$6,),(Q10-BB10)/(Q10-W10),BB10/W10)&gt;1,100%,IF(OR(P10=Desplegables!$B$5,P10=Desplegables!$B$6,),(Q10-BB10)/(Q10-W10),BB10/W10))))</f>
        <v/>
      </c>
      <c r="BE10" s="194"/>
      <c r="BF10" s="62" t="str">
        <f>IF(SUM(AX10,BE10)=0,"",IF(SUM(AX10,BE10)/SUM(#REF!,#REF!)&gt;1,100%,SUM(AX10,BE10)/SUM(#REF!,#REF!)))</f>
        <v/>
      </c>
      <c r="BG10" s="281">
        <f>IFERROR((SUMPRODUCT($E$10:$E$11,BC10:BC11)*100%)/SUM($E$10:$E$11),"")</f>
        <v>0</v>
      </c>
      <c r="BH10" s="281">
        <f>IFERROR((SUMPRODUCT($E$10:$E$11,BD10:BD11)*100%)/SUM($E$10:$E$11),"")</f>
        <v>0</v>
      </c>
      <c r="BI10" s="204"/>
      <c r="BJ10" s="62" t="str">
        <f>IF(BI10="","",IF(IF(OR(P10=Desplegables!$B$5,P10=Desplegables!$B$6,),(Q10-BI10)/(Q10-S10),BI10/S10)&lt;0,0%,IF(IF(OR(P10=Desplegables!$B$5,P10=Desplegables!$B$6,),(Q10-BI10)/(Q10-S10),BI10/S10)&gt;1,100%,IF(OR(P10=Desplegables!$B$5,P10=Desplegables!$B$6,),(Q10-BI10)/(Q10-S10),BI10/S10))))</f>
        <v/>
      </c>
      <c r="BK10" s="62" t="str">
        <f>IF(BI10="","",IF(IF(OR(P10=Desplegables!$B$5,P10=Desplegables!$B$6,),(Q10-BI10)/(Q10-W10),IF(P10=Desplegables!$B$3,AVERAGE(BI10,BB10)/W10,BI10/W10))&lt;0,0%,IF(IF(OR(P10=Desplegables!$B$5,P10=Desplegables!$B$6,),(Q10-BI10)/(Q10-W10),IF(P10=Desplegables!$B$3,AVERAGE(BI10,BB10)/W10,BI10/W10))&gt;1,100%,IF(OR(P10=Desplegables!$B$5,P10=Desplegables!$B$6,),(Q10-BI10)/(Q10-W10),IF(P10=Desplegables!$B$3,AVERAGE(BI10,BB10)/W10,BI10/W10)))))</f>
        <v/>
      </c>
      <c r="BL10" s="194"/>
      <c r="BM10" s="62" t="str">
        <f>IF(BL10="","",IF(BL10/SUM(AC10,AE10)&gt;1,100%,BL10/SUM(AC10,AE10)))</f>
        <v/>
      </c>
      <c r="BN10" s="281">
        <f>IFERROR((SUMPRODUCT($E$10:$E$11,BJ10:BJ11)*100%)/SUM($E$10:$E$11),"")</f>
        <v>0</v>
      </c>
      <c r="BO10" s="281">
        <f>IFERROR((SUMPRODUCT($E$10:$E$11,BK10:BK11)*100%)/SUM($E$10:$E$11),"")</f>
        <v>0</v>
      </c>
      <c r="BP10" s="204"/>
      <c r="BQ10" s="62" t="str">
        <f>IF(BP10="","",IF(IF(OR(P10=Desplegables!$B$5,P10=Desplegables!$B$6,),(Q10-BP10)/(Q10-S10),BP10/S10)&lt;0,0%,IF(IF(OR(P10=Desplegables!$B$5,P10=Desplegables!$B$6,),(Q10-BP10)/(Q10-S10),BP10/S10)&gt;1,100%,IF(OR(P10=Desplegables!$B$5,P10=Desplegables!$B$6,),(Q10-BP10)/(Q10-S10),BP10/S10))))</f>
        <v/>
      </c>
      <c r="BR10" s="62" t="str">
        <f>IF(BP10="","",IF(IF(OR(P10=Desplegables!$B$5,P10=Desplegables!$B$6,),(Q10-BP10)/(Q10-W10),IF(P10=Desplegables!$B$3,AVERAGE(BP10,BB10)/W10,BP10/W10))&lt;0,0%,IF(IF(OR(P10=Desplegables!$B$5,P10=Desplegables!$B$6,),(Q10-BP10)/(Q10-W10),IF(P10=Desplegables!$B$3,AVERAGE(BP10,BB10)/W10,BP10/W10))&gt;1,100%,IF(OR(P10=Desplegables!$B$5,P10=Desplegables!$B$6,),(Q10-BP10)/(Q10-W10),IF(P10=Desplegables!$B$3,AVERAGE(BP10,BB10)/W10,BP10/W10)))))</f>
        <v/>
      </c>
      <c r="BS10" s="194"/>
      <c r="BT10" s="62" t="str">
        <f>IF(SUM(BL10,BS10)=0,"",IF(SUM(BL10,BS10)/SUM(AC10,AE10)&gt;1,100%,SUM(BL10,BS10)/SUM(AC10,AE10)))</f>
        <v/>
      </c>
      <c r="BU10" s="281">
        <f>IFERROR((SUMPRODUCT($E$10:$E$11,BQ10:BQ11)*100%)/SUM($E$10:$E$11),"")</f>
        <v>0</v>
      </c>
      <c r="BV10" s="281">
        <f>IFERROR((SUMPRODUCT($E$10:$E$11,BR10:BR11)*100%)/SUM($E$10:$E$11),"")</f>
        <v>0</v>
      </c>
      <c r="BW10" s="204"/>
      <c r="BX10" s="62" t="str">
        <f>IF(BW10="","",IF(IF(OR(P10=Desplegables!$B$5,P10=Desplegables!$B$6,),(Q10-BW10)/(Q10-W10),IF(P10=Desplegables!$B$3,BW10/T10,BW10/W10))&lt;0,0%,IF(IF(OR(P10=Desplegables!$B$5,P10=Desplegables!$B$6,),(Q10-BW10)/(Q10-W10),IF(P10=Desplegables!$B$3,BW10/T10,BW10/W10))&gt;1,100%,IF(OR(P10=Desplegables!$B$5,P10=Desplegables!$B$6,),(Q10-BW10)/(Q10-W10),IF(P10=Desplegables!$B$3,BW10/T10,BW10/W10)))))</f>
        <v/>
      </c>
      <c r="BY10" s="62" t="str">
        <f>IF(BW10="","",IF(IF(OR(P10=Desplegables!$B$5,P10=Desplegables!$B$6,),(Q10-BW10)/(Q10-W10),IF(P10=Desplegables!$B$3,AVERAGE(BW10,BP10,BB10)/W10,BW10/W10))&lt;0,0%,IF(IF(OR(P10=Desplegables!$B$5,P10=Desplegables!$B$6,),(Q10-BW10)/(Q10-W10),IF(P10=Desplegables!$B$3,AVERAGE(BW10,BP10,BB10)/W10,BW10/W10))&gt;1,100%,IF(OR(P10=Desplegables!$B$5,P10=Desplegables!$B$6,),(Q10-BW10)/(Q10-W10),IF(P10=Desplegables!$B$3,AVERAGE(BW10,BP10,BB10)/W10,BW10/W10)))))</f>
        <v/>
      </c>
      <c r="BZ10" s="194"/>
      <c r="CA10" s="62" t="str">
        <f>IF(BZ10="","",IF(BZ10/SUM(AG10,AI10)&gt;1,100%,BZ10/SUM(AG10,AI10)))</f>
        <v/>
      </c>
      <c r="CB10" s="281">
        <f>IFERROR((SUMPRODUCT($E$10:$E$11,BX10:BX11)*100%)/SUM($E$10:$E$11),"")</f>
        <v>0</v>
      </c>
      <c r="CC10" s="281">
        <f>IFERROR((SUMPRODUCT($E$10:$E$11,BY10:BY11)*100%)/SUM($E$10:$E$11),"")</f>
        <v>0</v>
      </c>
      <c r="CD10" s="204"/>
      <c r="CE10" s="62" t="str">
        <f>IF(CD10="","",IF(IF(OR(P10=Desplegables!$B$5,P10=Desplegables!$B$6,),(Q10-CD10)/(Q10-W10),IF(P10=Desplegables!$B$3,CD10/T10,CD10/W10))&lt;0,0%,IF(IF(OR(P10=Desplegables!$B$5,P10=Desplegables!$B$6,),(Q10-CD10)/(Q10-W10),IF(P10=Desplegables!$B$3,CD10/T10,CD10/W10))&gt;1,100%,IF(OR(P10=Desplegables!$B$5,P10=Desplegables!$B$6,),(Q10-CD10)/(Q10-W10),IF(P10=Desplegables!$B$3,CD10/T10,CD10/W10)))))</f>
        <v/>
      </c>
      <c r="CF10" s="62" t="str">
        <f>IF(CD10="","",IF(IF(OR(P10=Desplegables!$B$5,P10=Desplegables!$B$6,),(Q10-CD10)/(Q10-W10),IF(P10=Desplegables!$B$3,AVERAGE(CD10,BP10,BB10)/W10,CD10/W10))&lt;0,0%,IF(IF(OR(P10=Desplegables!$B$5,P10=Desplegables!$B$6,),(Q10-CD10)/(Q10-W10),IF(P10=Desplegables!$B$3,AVERAGE(CD10,BP10,BB10)/W10,CD10/W10))&gt;1,100%,IF(OR(P10=Desplegables!$B$5,P10=Desplegables!$B$6,),(Q10-CD10)/(Q10-W10),IF(P10=Desplegables!$B$3,AVERAGE(CD10,BP10,BB10)/W10,CD10/W10)))))</f>
        <v/>
      </c>
      <c r="CG10" s="194"/>
      <c r="CH10" s="62" t="str">
        <f>IF(SUM(BZ10,CG10)=0,"",IF(SUM(BZ10,CG10)/SUM(AG10,AI10)&gt;1,100%,SUM(BZ10,CG10)/SUM(AG10,AI10)))</f>
        <v/>
      </c>
      <c r="CI10" s="281">
        <f>IFERROR((SUMPRODUCT($E$10:$E$11,CE10:CE11)*100%)/SUM($E$10:$E$11),"")</f>
        <v>0</v>
      </c>
      <c r="CJ10" s="281">
        <f>IFERROR((SUMPRODUCT($E$10:$E$11,CF10:CF11)*100%)/SUM($E$10:$E$11),"")</f>
        <v>0</v>
      </c>
    </row>
    <row r="11" spans="1:88" ht="196.5" customHeight="1" thickBot="1">
      <c r="A11" s="22"/>
      <c r="B11" s="268"/>
      <c r="C11" s="273"/>
      <c r="D11" s="245" t="s">
        <v>309</v>
      </c>
      <c r="E11" s="233">
        <v>0.8</v>
      </c>
      <c r="F11" s="30" t="s">
        <v>63</v>
      </c>
      <c r="G11" s="230" t="s">
        <v>60</v>
      </c>
      <c r="H11" s="230" t="s">
        <v>296</v>
      </c>
      <c r="I11" s="230" t="s">
        <v>295</v>
      </c>
      <c r="J11" s="240" t="s">
        <v>297</v>
      </c>
      <c r="K11" s="34">
        <v>44697</v>
      </c>
      <c r="L11" s="34">
        <v>46022</v>
      </c>
      <c r="M11" s="31" t="s">
        <v>64</v>
      </c>
      <c r="N11" s="242" t="s">
        <v>303</v>
      </c>
      <c r="O11" s="242" t="s">
        <v>304</v>
      </c>
      <c r="P11" s="231" t="s">
        <v>61</v>
      </c>
      <c r="Q11" s="234">
        <v>0</v>
      </c>
      <c r="R11" s="32">
        <v>2022</v>
      </c>
      <c r="S11" s="235">
        <v>2</v>
      </c>
      <c r="T11" s="235">
        <v>4</v>
      </c>
      <c r="U11" s="236">
        <v>6</v>
      </c>
      <c r="V11" s="236">
        <v>8</v>
      </c>
      <c r="W11" s="237">
        <v>8</v>
      </c>
      <c r="X11" s="193"/>
      <c r="Y11" s="193"/>
      <c r="Z11" s="193"/>
      <c r="AA11" s="193"/>
      <c r="AB11" s="218" t="str">
        <f>IF(SUM(X11:AA11)=0,"",SUM(X11:AA11))</f>
        <v/>
      </c>
      <c r="AC11" s="194"/>
      <c r="AD11" s="210" t="s">
        <v>62</v>
      </c>
      <c r="AE11" s="194"/>
      <c r="AF11" s="32"/>
      <c r="AG11" s="194"/>
      <c r="AH11" s="210" t="s">
        <v>62</v>
      </c>
      <c r="AI11" s="194"/>
      <c r="AJ11" s="32"/>
      <c r="AK11" s="209"/>
      <c r="AL11" s="210" t="s">
        <v>62</v>
      </c>
      <c r="AM11" s="209"/>
      <c r="AN11" s="209"/>
      <c r="AO11" s="209"/>
      <c r="AP11" s="210" t="s">
        <v>62</v>
      </c>
      <c r="AQ11" s="209"/>
      <c r="AR11" s="209"/>
      <c r="AS11" s="209" t="str">
        <f>IF(SUM(AC11,AE11,AG11,AI11,AK11,AM11,AO11,AQ11)=0,"",SUM(AC11,AE11,AG11,AI11,AK11,AM11,AO11,AQ11))</f>
        <v/>
      </c>
      <c r="AT11" s="33"/>
      <c r="AU11" s="204"/>
      <c r="AV11" s="62"/>
      <c r="AW11" s="62"/>
      <c r="AX11" s="194"/>
      <c r="AY11" s="62"/>
      <c r="AZ11" s="281"/>
      <c r="BA11" s="281"/>
      <c r="BB11" s="204"/>
      <c r="BC11" s="62"/>
      <c r="BD11" s="62"/>
      <c r="BE11" s="194"/>
      <c r="BF11" s="62"/>
      <c r="BG11" s="281"/>
      <c r="BH11" s="281"/>
      <c r="BI11" s="204"/>
      <c r="BJ11" s="62"/>
      <c r="BK11" s="62"/>
      <c r="BL11" s="194"/>
      <c r="BM11" s="62"/>
      <c r="BN11" s="281"/>
      <c r="BO11" s="281"/>
      <c r="BP11" s="204"/>
      <c r="BQ11" s="62"/>
      <c r="BR11" s="62"/>
      <c r="BS11" s="194"/>
      <c r="BT11" s="62"/>
      <c r="BU11" s="281"/>
      <c r="BV11" s="281"/>
      <c r="BW11" s="204"/>
      <c r="BX11" s="62"/>
      <c r="BY11" s="62"/>
      <c r="BZ11" s="194"/>
      <c r="CA11" s="62"/>
      <c r="CB11" s="281"/>
      <c r="CC11" s="281"/>
      <c r="CD11" s="204"/>
      <c r="CE11" s="62"/>
      <c r="CF11" s="62"/>
      <c r="CG11" s="194"/>
      <c r="CH11" s="62"/>
      <c r="CI11" s="281"/>
      <c r="CJ11" s="281"/>
    </row>
    <row r="12" spans="1:88" ht="24" customHeight="1">
      <c r="A12" s="64"/>
      <c r="B12" s="66"/>
      <c r="C12" s="65"/>
      <c r="D12" s="65"/>
      <c r="E12" s="65"/>
      <c r="F12" s="65"/>
      <c r="G12" s="65"/>
      <c r="H12" s="65"/>
      <c r="I12" s="65"/>
      <c r="J12" s="65"/>
      <c r="K12" s="65"/>
      <c r="L12" s="65"/>
      <c r="M12" s="65"/>
      <c r="N12" s="65"/>
      <c r="O12" s="65"/>
      <c r="P12" s="65"/>
      <c r="Q12" s="65"/>
      <c r="R12" s="65"/>
      <c r="T12" s="241" t="s">
        <v>298</v>
      </c>
      <c r="V12" s="65"/>
      <c r="X12" s="35" t="str">
        <f>IF(SUM(X10:X11)=0,"",SUM(X10:X11))</f>
        <v/>
      </c>
      <c r="Y12" s="35" t="str">
        <f t="shared" ref="Y12:AB12" si="0">IF(SUM(Y10:Y11)=0,"",SUM(Y10:Y11))</f>
        <v/>
      </c>
      <c r="Z12" s="35" t="str">
        <f t="shared" si="0"/>
        <v/>
      </c>
      <c r="AA12" s="35" t="str">
        <f t="shared" si="0"/>
        <v/>
      </c>
      <c r="AB12" s="219" t="str">
        <f t="shared" si="0"/>
        <v/>
      </c>
      <c r="AC12" s="246" t="str">
        <f>IF((SUM(AC10:AC11)+SUM(AE10:AE11))=0,"",SUM(AC10:AC11)+SUM(AE10:AE11))</f>
        <v/>
      </c>
      <c r="AD12" s="247"/>
      <c r="AE12" s="247"/>
      <c r="AF12" s="248"/>
      <c r="AG12" s="246" t="str">
        <f>IF((SUM(AG10:AG11)+SUM(AI10:AI11))=0,"",SUM(AG10:AG11)+SUM(AI10:AI11))</f>
        <v/>
      </c>
      <c r="AH12" s="247"/>
      <c r="AI12" s="247"/>
      <c r="AJ12" s="248"/>
      <c r="AK12" s="246" t="str">
        <f>IF((SUM(AK10:AK11)+SUM(AM10:AM11))=0,"",SUM(AK10:AK11)+SUM(AM10:AM11))</f>
        <v/>
      </c>
      <c r="AL12" s="247"/>
      <c r="AM12" s="247"/>
      <c r="AN12" s="248"/>
      <c r="AO12" s="246" t="str">
        <f>IF((SUM(AO10:AO11)+SUM(AQ10:AQ11))=0,"",SUM(AO10:AO11)+SUM(AQ10:AQ11))</f>
        <v/>
      </c>
      <c r="AP12" s="247"/>
      <c r="AQ12" s="247"/>
      <c r="AR12" s="248"/>
      <c r="AS12" s="35" t="str">
        <f>IF(SUM(AS10:AS11)=0,"",SUM(AS10:AS11))</f>
        <v/>
      </c>
      <c r="AT12" s="206"/>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row>
    <row r="13" spans="1:88" ht="68.25" customHeight="1">
      <c r="B13" s="67"/>
      <c r="C13" s="68"/>
      <c r="D13" s="68"/>
      <c r="E13" s="68"/>
      <c r="F13" s="68"/>
      <c r="G13" s="68"/>
      <c r="H13" s="68"/>
      <c r="I13" s="68"/>
      <c r="J13" s="68"/>
      <c r="K13" s="68"/>
      <c r="L13" s="68"/>
      <c r="M13" s="68"/>
      <c r="N13" s="68"/>
      <c r="O13" s="68"/>
      <c r="P13" s="68"/>
      <c r="Q13" s="68"/>
      <c r="R13" s="68" t="s">
        <v>65</v>
      </c>
      <c r="S13" s="68"/>
      <c r="T13" s="68"/>
      <c r="U13" s="68"/>
      <c r="V13" s="68"/>
      <c r="W13" s="68"/>
      <c r="X13" s="68"/>
      <c r="Y13" s="68"/>
      <c r="Z13" s="68"/>
      <c r="AA13" s="68"/>
      <c r="AB13" s="220"/>
      <c r="AC13" s="70" t="str">
        <f>IF(OR(X12="",AC12=""),"",AC12-X12)</f>
        <v/>
      </c>
      <c r="AD13" s="76"/>
      <c r="AE13" s="75"/>
      <c r="AF13" s="77"/>
      <c r="AG13" s="70" t="str">
        <f>IF(OR(Y12="",AG12=""),"",AG12-Y12)</f>
        <v/>
      </c>
      <c r="AH13" s="76"/>
      <c r="AI13" s="75"/>
      <c r="AJ13" s="77"/>
      <c r="AK13" s="70" t="str">
        <f>IF(OR(AC12="",Z12=""),"",Z12-AC12)</f>
        <v/>
      </c>
      <c r="AL13" s="76"/>
      <c r="AM13" s="75"/>
      <c r="AN13" s="77"/>
      <c r="AO13" s="70" t="str">
        <f>IF(OR(AA12="",AO12=""),"",AO12-AA12)</f>
        <v/>
      </c>
      <c r="AP13" s="76"/>
      <c r="AQ13" s="75"/>
      <c r="AR13" s="77"/>
      <c r="AS13" s="70" t="str">
        <f>IF(OR(AB12="",AS12=""),"",AS12-AB12)</f>
        <v/>
      </c>
      <c r="AT13" s="207" t="s">
        <v>66</v>
      </c>
      <c r="AU13" s="282"/>
      <c r="AV13" s="282"/>
      <c r="AW13" s="282"/>
      <c r="AX13" s="198" t="str">
        <f>IF(SUM(AX10:AX11)=0,"",SUM(AX10:AX11))</f>
        <v/>
      </c>
      <c r="AY13" s="62" t="str">
        <f>IFERROR(AX13/#REF!,"")</f>
        <v/>
      </c>
      <c r="AZ13" s="203" t="str">
        <f>IF(SUMPRODUCT(AZ10:AZ11,$C$10:$C$11)=0,"",SUMPRODUCT(AZ10:AZ11,$C$10:$C$11))</f>
        <v/>
      </c>
      <c r="BA13" s="203" t="str">
        <f>IF(SUMPRODUCT(BA10:BA11,$C$10:$C$11)=0,"",SUMPRODUCT(BA10:BA11,$C$10:$C$11))</f>
        <v/>
      </c>
      <c r="BB13" s="283"/>
      <c r="BC13" s="283"/>
      <c r="BD13" s="283"/>
      <c r="BE13" s="198" t="str">
        <f>IF(SUM(BE10:BE11,AX10:AX11)=0,"",SUM(BE10:BE11,AX10:AX11))</f>
        <v/>
      </c>
      <c r="BF13" s="62" t="str">
        <f>IFERROR(BE13/#REF!,"")</f>
        <v/>
      </c>
      <c r="BG13" s="203" t="str">
        <f>IF(SUMPRODUCT(BG10:BG11,$C$10:$C$11)=0,"",SUMPRODUCT(BG10:BG11,$C$10:$C$11))</f>
        <v/>
      </c>
      <c r="BH13" s="203" t="str">
        <f>IF(SUMPRODUCT(BH10:BH11,$C$10:$C$11)=0,"",SUMPRODUCT(BH10:BH11,$C$10:$C$11))</f>
        <v/>
      </c>
      <c r="BI13" s="283"/>
      <c r="BJ13" s="283"/>
      <c r="BK13" s="283"/>
      <c r="BL13" s="198" t="str">
        <f>IF(SUM(BL10:BL11)=0,"",SUM(BL10:BL11))</f>
        <v/>
      </c>
      <c r="BM13" s="62" t="str">
        <f>IFERROR(BL13/AC12,"")</f>
        <v/>
      </c>
      <c r="BN13" s="203" t="str">
        <f>IF(SUMPRODUCT(BN10:BN11,$C$10:$C$11)=0,"",SUMPRODUCT(BN10:BN11,$C$10:$C$11))</f>
        <v/>
      </c>
      <c r="BO13" s="203" t="str">
        <f>IF(SUMPRODUCT(BO10:BO11,$C$10:$C$11)=0,"",SUMPRODUCT(BO10:BO11,$C$10:$C$11))</f>
        <v/>
      </c>
      <c r="BP13" s="283"/>
      <c r="BQ13" s="283"/>
      <c r="BR13" s="283"/>
      <c r="BS13" s="198" t="str">
        <f>IF(SUM(BS10:BS11,BL10:BL11)=0,"",SUM(BS10:BS11,BL10:BL11))</f>
        <v/>
      </c>
      <c r="BT13" s="62" t="str">
        <f>IFERROR(BS13/AC12,"")</f>
        <v/>
      </c>
      <c r="BU13" s="203" t="str">
        <f>IF(SUMPRODUCT(BU10:BU11,$C$10:$C$11)=0,"",SUMPRODUCT(BU10:BU11,$C$10:$C$11))</f>
        <v/>
      </c>
      <c r="BV13" s="203" t="str">
        <f>IF(SUMPRODUCT(BV10:BV11,$C$10:$C$11)=0,"",SUMPRODUCT(BV10:BV11,$C$10:$C$11))</f>
        <v/>
      </c>
      <c r="BW13" s="283"/>
      <c r="BX13" s="283"/>
      <c r="BY13" s="283"/>
      <c r="BZ13" s="198" t="str">
        <f>IF(SUM(BZ10:BZ11)=0,"",SUM(BZ10:BZ11))</f>
        <v/>
      </c>
      <c r="CA13" s="62" t="str">
        <f>IFERROR(BZ13/AG12,"")</f>
        <v/>
      </c>
      <c r="CB13" s="203" t="str">
        <f>IF(SUMPRODUCT(CB10:CB11,$C$10:$C$11)=0,"",SUMPRODUCT(CB10:CB11,$C$10:$C$11))</f>
        <v/>
      </c>
      <c r="CC13" s="203" t="str">
        <f>IF(SUMPRODUCT(CC10:CC11,$C$10:$C$11)=0,"",SUMPRODUCT(CC10:CC11,$C$10:$C$11))</f>
        <v/>
      </c>
      <c r="CD13" s="283"/>
      <c r="CE13" s="283"/>
      <c r="CF13" s="283"/>
      <c r="CG13" s="198" t="str">
        <f>IF(SUM(CG10:CG11,BZ10:BZ11)=0,"",SUM(CG10:CG11,BZ10:BZ11))</f>
        <v/>
      </c>
      <c r="CH13" s="62" t="str">
        <f>IFERROR(CG13/AG12,"")</f>
        <v/>
      </c>
      <c r="CI13" s="203" t="str">
        <f>IF(SUMPRODUCT(CI10:CI11,$C$10:$C$11)=0,"",SUMPRODUCT(CI10:CI11,$C$10:$C$11))</f>
        <v/>
      </c>
      <c r="CJ13" s="203" t="str">
        <f>IF(SUMPRODUCT(CJ10:CJ11,$C$10:$C$11)=0,"",SUMPRODUCT(CJ10:CJ11,$C$10:$C$11))</f>
        <v/>
      </c>
    </row>
    <row r="14" spans="1:88" ht="34.5" customHeight="1" thickBot="1">
      <c r="B14" s="69" t="s">
        <v>67</v>
      </c>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221"/>
      <c r="AC14" s="36"/>
      <c r="AD14" s="36"/>
      <c r="AE14" s="36"/>
      <c r="AF14" s="36"/>
      <c r="AG14" s="36"/>
      <c r="AH14" s="36"/>
      <c r="AI14" s="36"/>
      <c r="AJ14" s="36"/>
      <c r="AK14" s="36"/>
      <c r="AL14" s="36"/>
      <c r="AM14" s="36"/>
      <c r="AN14" s="36"/>
      <c r="AO14" s="36"/>
      <c r="AP14" s="36"/>
      <c r="AQ14" s="36"/>
      <c r="AR14" s="36"/>
      <c r="AS14" s="36"/>
      <c r="AT14" s="205"/>
      <c r="AU14" s="205"/>
      <c r="AV14" s="205"/>
      <c r="AW14" s="205"/>
      <c r="AX14" s="205"/>
      <c r="AY14" s="36"/>
      <c r="AZ14" s="36"/>
      <c r="BA14" s="36"/>
      <c r="BB14" s="205"/>
      <c r="BC14" s="205"/>
      <c r="BD14" s="205"/>
      <c r="BE14" s="205"/>
      <c r="BF14" s="36"/>
      <c r="BG14" s="36"/>
      <c r="BH14" s="36"/>
      <c r="BI14" s="205"/>
      <c r="BJ14" s="205"/>
      <c r="BK14" s="205"/>
      <c r="BL14" s="205"/>
      <c r="BM14" s="36"/>
      <c r="BN14" s="36"/>
      <c r="BO14" s="36"/>
      <c r="BP14" s="205"/>
      <c r="BQ14" s="205"/>
      <c r="BR14" s="205"/>
      <c r="BS14" s="205"/>
      <c r="BT14" s="36"/>
      <c r="BU14" s="36"/>
      <c r="BV14" s="36"/>
      <c r="BW14" s="205"/>
      <c r="BX14" s="205"/>
      <c r="BY14" s="205"/>
      <c r="BZ14" s="205"/>
      <c r="CA14" s="36"/>
      <c r="CB14" s="36"/>
      <c r="CC14" s="36"/>
      <c r="CD14" s="205"/>
      <c r="CE14" s="205"/>
      <c r="CF14" s="205"/>
      <c r="CG14" s="205"/>
      <c r="CH14" s="36"/>
      <c r="CI14" s="36"/>
      <c r="CJ14" s="36"/>
    </row>
    <row r="15" spans="1:88" ht="33.75" customHeight="1">
      <c r="B15" s="44" t="s">
        <v>68</v>
      </c>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222"/>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row>
    <row r="16" spans="1:88" ht="15.75" customHeight="1">
      <c r="B16" s="269" t="s">
        <v>69</v>
      </c>
      <c r="C16" s="53" t="s">
        <v>70</v>
      </c>
      <c r="D16" s="54"/>
      <c r="E16" s="54"/>
      <c r="F16" s="54"/>
      <c r="G16" s="54"/>
      <c r="H16" s="54"/>
      <c r="I16" s="54"/>
      <c r="J16" s="54"/>
      <c r="K16" s="54"/>
      <c r="L16" s="54"/>
      <c r="M16" s="54"/>
      <c r="N16" s="54"/>
      <c r="O16" s="54"/>
      <c r="P16" s="54"/>
      <c r="Q16" s="54"/>
      <c r="R16" s="54"/>
      <c r="S16" s="54"/>
      <c r="T16" s="54"/>
      <c r="U16" s="54"/>
      <c r="V16" s="54"/>
      <c r="W16" s="54"/>
      <c r="X16" s="54"/>
      <c r="Y16" s="54"/>
      <c r="Z16" s="54"/>
      <c r="AA16" s="54"/>
      <c r="AB16" s="223"/>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row>
    <row r="17" spans="2:88" ht="15.75" customHeight="1">
      <c r="B17" s="270"/>
      <c r="C17" s="55" t="s">
        <v>71</v>
      </c>
      <c r="D17" s="56"/>
      <c r="E17" s="56"/>
      <c r="F17" s="56"/>
      <c r="G17" s="56"/>
      <c r="H17" s="56"/>
      <c r="I17" s="56"/>
      <c r="J17" s="56"/>
      <c r="K17" s="56"/>
      <c r="L17" s="56"/>
      <c r="M17" s="56"/>
      <c r="N17" s="56"/>
      <c r="O17" s="56"/>
      <c r="P17" s="56"/>
      <c r="Q17" s="56"/>
      <c r="R17" s="56"/>
      <c r="S17" s="56"/>
      <c r="T17" s="56"/>
      <c r="U17" s="56"/>
      <c r="V17" s="56"/>
      <c r="W17" s="56"/>
      <c r="X17" s="56"/>
      <c r="Y17" s="56"/>
      <c r="Z17" s="56"/>
      <c r="AA17" s="56"/>
      <c r="AB17" s="224"/>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row>
    <row r="18" spans="2:88" ht="15.75" customHeight="1">
      <c r="B18" s="270"/>
      <c r="C18" s="55" t="s">
        <v>72</v>
      </c>
      <c r="D18" s="56"/>
      <c r="E18" s="56"/>
      <c r="F18" s="56"/>
      <c r="G18" s="56"/>
      <c r="H18" s="56"/>
      <c r="I18" s="56"/>
      <c r="J18" s="56"/>
      <c r="K18" s="56"/>
      <c r="L18" s="56"/>
      <c r="M18" s="56"/>
      <c r="N18" s="56"/>
      <c r="O18" s="56"/>
      <c r="P18" s="56"/>
      <c r="Q18" s="56"/>
      <c r="R18" s="56"/>
      <c r="S18" s="56"/>
      <c r="T18" s="56"/>
      <c r="U18" s="56"/>
      <c r="V18" s="56"/>
      <c r="W18" s="56"/>
      <c r="X18" s="56"/>
      <c r="Y18" s="56"/>
      <c r="Z18" s="56"/>
      <c r="AA18" s="56"/>
      <c r="AB18" s="224"/>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row>
    <row r="19" spans="2:88" ht="15.75" customHeight="1">
      <c r="B19" s="232"/>
      <c r="C19" s="55" t="s">
        <v>73</v>
      </c>
      <c r="D19" s="56"/>
      <c r="E19" s="56"/>
      <c r="F19" s="56"/>
      <c r="G19" s="56"/>
      <c r="H19" s="56"/>
      <c r="I19" s="56"/>
      <c r="J19" s="56"/>
      <c r="K19" s="56"/>
      <c r="L19" s="56"/>
      <c r="M19" s="56"/>
      <c r="N19" s="56"/>
      <c r="O19" s="56"/>
      <c r="P19" s="56"/>
      <c r="Q19" s="56"/>
      <c r="R19" s="56"/>
      <c r="S19" s="56"/>
      <c r="T19" s="56"/>
      <c r="U19" s="56"/>
      <c r="V19" s="56"/>
      <c r="W19" s="56"/>
      <c r="X19" s="56"/>
      <c r="Y19" s="56"/>
      <c r="Z19" s="56"/>
      <c r="AA19" s="56"/>
      <c r="AB19" s="224"/>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row>
    <row r="20" spans="2:88" ht="15.75" customHeight="1">
      <c r="B20" s="256" t="s">
        <v>74</v>
      </c>
      <c r="C20" s="38" t="s">
        <v>75</v>
      </c>
      <c r="D20" s="39"/>
      <c r="E20" s="39"/>
      <c r="F20" s="39"/>
      <c r="G20" s="39"/>
      <c r="H20" s="39"/>
      <c r="I20" s="39"/>
      <c r="J20" s="39"/>
      <c r="K20" s="39"/>
      <c r="L20" s="39"/>
      <c r="M20" s="39"/>
      <c r="N20" s="39"/>
      <c r="O20" s="39"/>
      <c r="P20" s="39"/>
      <c r="Q20" s="39"/>
      <c r="R20" s="39"/>
      <c r="S20" s="39"/>
      <c r="T20" s="39"/>
      <c r="U20" s="39"/>
      <c r="V20" s="39"/>
      <c r="W20" s="39"/>
      <c r="X20" s="39"/>
      <c r="Y20" s="39"/>
      <c r="Z20" s="39"/>
      <c r="AA20" s="39"/>
      <c r="AB20" s="225"/>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row>
    <row r="21" spans="2:88" ht="15.75" customHeight="1">
      <c r="B21" s="257"/>
      <c r="C21" s="40" t="s">
        <v>76</v>
      </c>
      <c r="D21" s="41"/>
      <c r="E21" s="41"/>
      <c r="F21" s="41"/>
      <c r="G21" s="41"/>
      <c r="H21" s="41"/>
      <c r="I21" s="41"/>
      <c r="J21" s="41"/>
      <c r="K21" s="41"/>
      <c r="L21" s="41"/>
      <c r="M21" s="41"/>
      <c r="N21" s="41"/>
      <c r="O21" s="41"/>
      <c r="P21" s="41"/>
      <c r="Q21" s="41"/>
      <c r="R21" s="41"/>
      <c r="S21" s="41"/>
      <c r="T21" s="41"/>
      <c r="U21" s="41"/>
      <c r="V21" s="41"/>
      <c r="W21" s="41"/>
      <c r="X21" s="41"/>
      <c r="Y21" s="41"/>
      <c r="Z21" s="41"/>
      <c r="AA21" s="41"/>
      <c r="AB21" s="226"/>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row>
    <row r="22" spans="2:88" ht="15.75" customHeight="1">
      <c r="B22" s="257"/>
      <c r="C22" s="40" t="s">
        <v>77</v>
      </c>
      <c r="D22" s="41"/>
      <c r="E22" s="41"/>
      <c r="F22" s="41"/>
      <c r="G22" s="41"/>
      <c r="H22" s="41"/>
      <c r="I22" s="41"/>
      <c r="J22" s="41"/>
      <c r="K22" s="41"/>
      <c r="L22" s="41"/>
      <c r="M22" s="41"/>
      <c r="N22" s="41"/>
      <c r="O22" s="41"/>
      <c r="P22" s="41"/>
      <c r="Q22" s="41"/>
      <c r="R22" s="41"/>
      <c r="S22" s="41"/>
      <c r="T22" s="41"/>
      <c r="U22" s="41"/>
      <c r="V22" s="41"/>
      <c r="W22" s="41"/>
      <c r="X22" s="41"/>
      <c r="Y22" s="41"/>
      <c r="Z22" s="41"/>
      <c r="AA22" s="41"/>
      <c r="AB22" s="226"/>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row>
    <row r="23" spans="2:88" ht="15.75" customHeight="1">
      <c r="B23" s="258" t="s">
        <v>78</v>
      </c>
      <c r="C23" s="38" t="s">
        <v>75</v>
      </c>
      <c r="D23" s="39"/>
      <c r="E23" s="39"/>
      <c r="F23" s="39"/>
      <c r="G23" s="39"/>
      <c r="H23" s="39"/>
      <c r="I23" s="39"/>
      <c r="J23" s="39"/>
      <c r="K23" s="39"/>
      <c r="L23" s="39"/>
      <c r="M23" s="39"/>
      <c r="N23" s="39"/>
      <c r="O23" s="39"/>
      <c r="P23" s="39"/>
      <c r="Q23" s="39"/>
      <c r="R23" s="39"/>
      <c r="S23" s="39"/>
      <c r="T23" s="39"/>
      <c r="U23" s="39"/>
      <c r="V23" s="39"/>
      <c r="W23" s="39"/>
      <c r="X23" s="39"/>
      <c r="Y23" s="39"/>
      <c r="Z23" s="39"/>
      <c r="AA23" s="39"/>
      <c r="AB23" s="225"/>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row>
    <row r="24" spans="2:88" ht="15.75" customHeight="1">
      <c r="B24" s="259"/>
      <c r="C24" s="40" t="s">
        <v>76</v>
      </c>
      <c r="D24" s="41"/>
      <c r="E24" s="41"/>
      <c r="F24" s="41"/>
      <c r="G24" s="41"/>
      <c r="H24" s="41"/>
      <c r="I24" s="41"/>
      <c r="J24" s="41"/>
      <c r="K24" s="41"/>
      <c r="L24" s="41"/>
      <c r="M24" s="41"/>
      <c r="N24" s="41"/>
      <c r="O24" s="41"/>
      <c r="P24" s="41"/>
      <c r="Q24" s="41"/>
      <c r="R24" s="41"/>
      <c r="S24" s="41"/>
      <c r="T24" s="41"/>
      <c r="U24" s="41"/>
      <c r="V24" s="41"/>
      <c r="W24" s="41"/>
      <c r="X24" s="41"/>
      <c r="Y24" s="41"/>
      <c r="Z24" s="41"/>
      <c r="AA24" s="41"/>
      <c r="AB24" s="226"/>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row>
    <row r="25" spans="2:88" ht="15.75" customHeight="1">
      <c r="B25" s="259"/>
      <c r="C25" s="40" t="s">
        <v>77</v>
      </c>
      <c r="D25" s="41"/>
      <c r="E25" s="41"/>
      <c r="F25" s="41"/>
      <c r="G25" s="41"/>
      <c r="H25" s="41"/>
      <c r="I25" s="41"/>
      <c r="J25" s="41"/>
      <c r="K25" s="41"/>
      <c r="L25" s="41"/>
      <c r="M25" s="41"/>
      <c r="N25" s="41"/>
      <c r="O25" s="41"/>
      <c r="P25" s="41"/>
      <c r="Q25" s="41"/>
      <c r="R25" s="41"/>
      <c r="S25" s="41"/>
      <c r="T25" s="41"/>
      <c r="U25" s="41"/>
      <c r="V25" s="41"/>
      <c r="W25" s="41"/>
      <c r="X25" s="41"/>
      <c r="Y25" s="41"/>
      <c r="Z25" s="41"/>
      <c r="AA25" s="41"/>
      <c r="AB25" s="226"/>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row>
    <row r="26" spans="2:88" ht="15.75" customHeight="1">
      <c r="B26" s="258" t="s">
        <v>79</v>
      </c>
      <c r="C26" s="38" t="s">
        <v>75</v>
      </c>
      <c r="D26" s="39"/>
      <c r="E26" s="39"/>
      <c r="F26" s="39"/>
      <c r="G26" s="39"/>
      <c r="H26" s="39"/>
      <c r="I26" s="39"/>
      <c r="J26" s="39"/>
      <c r="K26" s="39"/>
      <c r="L26" s="39"/>
      <c r="M26" s="39"/>
      <c r="N26" s="39"/>
      <c r="O26" s="39"/>
      <c r="P26" s="39"/>
      <c r="Q26" s="39"/>
      <c r="R26" s="39"/>
      <c r="S26" s="39"/>
      <c r="T26" s="39"/>
      <c r="U26" s="39"/>
      <c r="V26" s="39"/>
      <c r="W26" s="39"/>
      <c r="X26" s="39"/>
      <c r="Y26" s="39"/>
      <c r="Z26" s="39"/>
      <c r="AA26" s="39"/>
      <c r="AB26" s="225"/>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row>
    <row r="27" spans="2:88" ht="15.75" customHeight="1">
      <c r="B27" s="259"/>
      <c r="C27" s="40" t="s">
        <v>76</v>
      </c>
      <c r="D27" s="41"/>
      <c r="E27" s="41"/>
      <c r="F27" s="41"/>
      <c r="G27" s="41"/>
      <c r="H27" s="41"/>
      <c r="I27" s="41"/>
      <c r="J27" s="41"/>
      <c r="K27" s="41"/>
      <c r="L27" s="41"/>
      <c r="M27" s="41"/>
      <c r="N27" s="41"/>
      <c r="O27" s="41"/>
      <c r="P27" s="41"/>
      <c r="Q27" s="41"/>
      <c r="R27" s="41"/>
      <c r="S27" s="41"/>
      <c r="T27" s="41"/>
      <c r="U27" s="41"/>
      <c r="V27" s="41"/>
      <c r="W27" s="41"/>
      <c r="X27" s="41"/>
      <c r="Y27" s="41"/>
      <c r="Z27" s="41"/>
      <c r="AA27" s="41"/>
      <c r="AB27" s="226"/>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1"/>
      <c r="CE27" s="41"/>
      <c r="CF27" s="41"/>
      <c r="CG27" s="41"/>
      <c r="CH27" s="41"/>
      <c r="CI27" s="41"/>
      <c r="CJ27" s="41"/>
    </row>
    <row r="28" spans="2:88" ht="15.75" customHeight="1">
      <c r="B28" s="259"/>
      <c r="C28" s="40" t="s">
        <v>77</v>
      </c>
      <c r="D28" s="41"/>
      <c r="E28" s="41"/>
      <c r="F28" s="41"/>
      <c r="G28" s="41"/>
      <c r="H28" s="41"/>
      <c r="I28" s="41"/>
      <c r="J28" s="41"/>
      <c r="K28" s="41"/>
      <c r="L28" s="41"/>
      <c r="M28" s="41"/>
      <c r="N28" s="41"/>
      <c r="O28" s="41"/>
      <c r="P28" s="41"/>
      <c r="Q28" s="41"/>
      <c r="R28" s="41"/>
      <c r="S28" s="41"/>
      <c r="T28" s="41"/>
      <c r="U28" s="41"/>
      <c r="V28" s="41"/>
      <c r="W28" s="41"/>
      <c r="X28" s="41"/>
      <c r="Y28" s="41"/>
      <c r="Z28" s="41"/>
      <c r="AA28" s="41"/>
      <c r="AB28" s="226"/>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row>
    <row r="29" spans="2:88" ht="15.75" customHeight="1">
      <c r="B29" s="253" t="s">
        <v>80</v>
      </c>
      <c r="C29" s="38" t="s">
        <v>75</v>
      </c>
      <c r="D29" s="39"/>
      <c r="E29" s="39"/>
      <c r="F29" s="39"/>
      <c r="G29" s="39"/>
      <c r="H29" s="39"/>
      <c r="I29" s="39"/>
      <c r="J29" s="39"/>
      <c r="K29" s="39"/>
      <c r="L29" s="39"/>
      <c r="M29" s="39"/>
      <c r="N29" s="39"/>
      <c r="O29" s="39"/>
      <c r="P29" s="39"/>
      <c r="Q29" s="39"/>
      <c r="R29" s="39"/>
      <c r="S29" s="39"/>
      <c r="T29" s="39"/>
      <c r="U29" s="39"/>
      <c r="V29" s="39"/>
      <c r="W29" s="39"/>
      <c r="X29" s="39"/>
      <c r="Y29" s="39"/>
      <c r="Z29" s="39"/>
      <c r="AA29" s="39"/>
      <c r="AB29" s="225"/>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row>
    <row r="30" spans="2:88" ht="15.75" customHeight="1">
      <c r="B30" s="254"/>
      <c r="C30" s="40" t="s">
        <v>76</v>
      </c>
      <c r="D30" s="41"/>
      <c r="E30" s="41"/>
      <c r="F30" s="41"/>
      <c r="G30" s="41"/>
      <c r="H30" s="41"/>
      <c r="I30" s="41"/>
      <c r="J30" s="41"/>
      <c r="K30" s="41"/>
      <c r="L30" s="41"/>
      <c r="M30" s="41"/>
      <c r="N30" s="41"/>
      <c r="O30" s="41"/>
      <c r="P30" s="41"/>
      <c r="Q30" s="41"/>
      <c r="R30" s="41"/>
      <c r="S30" s="41"/>
      <c r="T30" s="41"/>
      <c r="U30" s="41"/>
      <c r="V30" s="41"/>
      <c r="W30" s="41"/>
      <c r="X30" s="41"/>
      <c r="Y30" s="41"/>
      <c r="Z30" s="41"/>
      <c r="AA30" s="41"/>
      <c r="AB30" s="226"/>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row>
    <row r="31" spans="2:88" ht="15.75" customHeight="1" thickBot="1">
      <c r="B31" s="255"/>
      <c r="C31" s="42" t="s">
        <v>77</v>
      </c>
      <c r="D31" s="43"/>
      <c r="E31" s="43"/>
      <c r="F31" s="43"/>
      <c r="G31" s="43"/>
      <c r="H31" s="43"/>
      <c r="I31" s="43"/>
      <c r="J31" s="43"/>
      <c r="K31" s="43"/>
      <c r="L31" s="43"/>
      <c r="M31" s="43"/>
      <c r="N31" s="43"/>
      <c r="O31" s="43"/>
      <c r="P31" s="43"/>
      <c r="Q31" s="43"/>
      <c r="R31" s="43"/>
      <c r="S31" s="43"/>
      <c r="T31" s="43"/>
      <c r="U31" s="43"/>
      <c r="V31" s="43"/>
      <c r="W31" s="43"/>
      <c r="X31" s="43"/>
      <c r="Y31" s="43"/>
      <c r="Z31" s="43"/>
      <c r="AA31" s="43"/>
      <c r="AB31" s="227"/>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row>
    <row r="32" spans="2:88" ht="15.75" customHeight="1"/>
    <row r="33" spans="2:2" ht="33.75" customHeight="1">
      <c r="B33" s="22" t="s">
        <v>81</v>
      </c>
    </row>
    <row r="34" spans="2:2" ht="33.75" customHeight="1">
      <c r="B34" s="22" t="s">
        <v>82</v>
      </c>
    </row>
    <row r="36" spans="2:2" ht="33.75" customHeight="1">
      <c r="B36" s="22" t="s">
        <v>83</v>
      </c>
    </row>
    <row r="37" spans="2:2" ht="33.75" customHeight="1">
      <c r="B37" s="22" t="s">
        <v>84</v>
      </c>
    </row>
    <row r="50" spans="2:88" ht="33.75" customHeight="1">
      <c r="B50" s="25"/>
      <c r="C50" s="26"/>
      <c r="D50" s="25"/>
      <c r="E50" s="25"/>
      <c r="F50" s="25"/>
      <c r="G50" s="25"/>
      <c r="H50" s="25"/>
      <c r="I50" s="25"/>
      <c r="J50" s="25"/>
      <c r="K50" s="25"/>
      <c r="L50" s="25"/>
      <c r="M50" s="25"/>
      <c r="N50" s="25"/>
      <c r="O50" s="25"/>
      <c r="P50" s="25"/>
      <c r="Q50" s="25"/>
      <c r="R50" s="25"/>
      <c r="S50" s="25"/>
      <c r="T50" s="25"/>
      <c r="U50" s="25"/>
      <c r="V50" s="25"/>
      <c r="W50" s="25"/>
      <c r="X50" s="27"/>
      <c r="Y50" s="27"/>
      <c r="Z50" s="27"/>
      <c r="AA50" s="27"/>
      <c r="AB50" s="229"/>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row>
    <row r="51" spans="2:88" ht="33.75" customHeight="1">
      <c r="B51" s="25"/>
      <c r="C51" s="26"/>
      <c r="D51" s="25"/>
      <c r="E51" s="25"/>
      <c r="F51" s="25"/>
      <c r="G51" s="25"/>
      <c r="H51" s="25"/>
      <c r="I51" s="25"/>
      <c r="J51" s="25"/>
      <c r="K51" s="25"/>
      <c r="L51" s="25"/>
      <c r="M51" s="25"/>
      <c r="N51" s="25"/>
      <c r="O51" s="25"/>
      <c r="P51" s="25"/>
      <c r="Q51" s="25"/>
      <c r="R51" s="25"/>
      <c r="S51" s="25"/>
      <c r="T51" s="25"/>
      <c r="U51" s="25"/>
      <c r="V51" s="25"/>
      <c r="W51" s="25"/>
      <c r="X51" s="27"/>
      <c r="Y51" s="27"/>
      <c r="Z51" s="27"/>
      <c r="AA51" s="27"/>
      <c r="AB51" s="229"/>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row>
    <row r="52" spans="2:88" ht="33.75" customHeight="1">
      <c r="B52" s="25"/>
      <c r="C52" s="26"/>
      <c r="D52" s="25"/>
      <c r="E52" s="25"/>
      <c r="F52" s="25"/>
      <c r="G52" s="25"/>
      <c r="H52" s="25"/>
      <c r="I52" s="25"/>
      <c r="J52" s="25"/>
      <c r="K52" s="25"/>
      <c r="L52" s="25"/>
      <c r="M52" s="25"/>
      <c r="N52" s="25"/>
      <c r="O52" s="25"/>
      <c r="P52" s="25"/>
      <c r="Q52" s="25"/>
      <c r="R52" s="25"/>
      <c r="S52" s="25"/>
      <c r="T52" s="25"/>
      <c r="U52" s="25"/>
      <c r="V52" s="25"/>
      <c r="W52" s="25"/>
      <c r="X52" s="27"/>
      <c r="Y52" s="27"/>
      <c r="Z52" s="27"/>
      <c r="AA52" s="27"/>
      <c r="AB52" s="229"/>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row>
    <row r="53" spans="2:88" ht="33.75" customHeight="1">
      <c r="B53" s="25"/>
      <c r="C53" s="26"/>
      <c r="D53" s="25"/>
      <c r="E53" s="25"/>
      <c r="F53" s="25"/>
      <c r="G53" s="25"/>
      <c r="H53" s="25"/>
      <c r="I53" s="25"/>
      <c r="J53" s="25"/>
      <c r="K53" s="25"/>
      <c r="L53" s="25"/>
      <c r="M53" s="25"/>
      <c r="N53" s="25"/>
      <c r="O53" s="25"/>
      <c r="P53" s="25"/>
      <c r="Q53" s="25"/>
      <c r="R53" s="25"/>
      <c r="S53" s="25"/>
      <c r="T53" s="25"/>
      <c r="U53" s="25"/>
      <c r="V53" s="25"/>
      <c r="W53" s="25"/>
      <c r="X53" s="27"/>
      <c r="Y53" s="27"/>
      <c r="Z53" s="27"/>
      <c r="AA53" s="27"/>
      <c r="AB53" s="229"/>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row>
    <row r="54" spans="2:88" ht="33.75" customHeight="1">
      <c r="B54" s="25"/>
      <c r="C54" s="26"/>
      <c r="D54" s="25"/>
      <c r="E54" s="25"/>
      <c r="F54" s="25"/>
      <c r="G54" s="25"/>
      <c r="H54" s="25"/>
      <c r="I54" s="25"/>
      <c r="J54" s="25"/>
      <c r="K54" s="25"/>
      <c r="L54" s="25"/>
      <c r="M54" s="25"/>
      <c r="N54" s="25"/>
      <c r="O54" s="25"/>
      <c r="P54" s="25"/>
      <c r="Q54" s="25"/>
      <c r="R54" s="25"/>
      <c r="S54" s="25"/>
      <c r="T54" s="25"/>
      <c r="U54" s="25"/>
      <c r="V54" s="25"/>
      <c r="W54" s="25"/>
      <c r="X54" s="27"/>
      <c r="Y54" s="27"/>
      <c r="Z54" s="27"/>
      <c r="AA54" s="27"/>
      <c r="AB54" s="229"/>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row>
    <row r="55" spans="2:88" ht="33.75" customHeight="1">
      <c r="B55" s="25"/>
      <c r="C55" s="26"/>
      <c r="D55" s="25"/>
      <c r="E55" s="25"/>
      <c r="F55" s="25"/>
      <c r="G55" s="25"/>
      <c r="H55" s="25"/>
      <c r="I55" s="25"/>
      <c r="J55" s="25"/>
      <c r="K55" s="25"/>
      <c r="L55" s="25"/>
      <c r="M55" s="25"/>
      <c r="N55" s="25"/>
      <c r="O55" s="25"/>
      <c r="P55" s="25"/>
      <c r="Q55" s="25"/>
      <c r="R55" s="25"/>
      <c r="S55" s="25"/>
      <c r="T55" s="25"/>
      <c r="U55" s="25"/>
      <c r="V55" s="25"/>
      <c r="W55" s="25"/>
      <c r="X55" s="27"/>
      <c r="Y55" s="27"/>
      <c r="Z55" s="27"/>
      <c r="AA55" s="27"/>
      <c r="AB55" s="229"/>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row>
    <row r="56" spans="2:88" ht="33.75" customHeight="1">
      <c r="B56" s="25"/>
      <c r="C56" s="26"/>
      <c r="D56" s="25"/>
      <c r="E56" s="25"/>
      <c r="F56" s="25"/>
      <c r="G56" s="25"/>
      <c r="H56" s="25"/>
      <c r="I56" s="25"/>
      <c r="J56" s="25"/>
      <c r="K56" s="25"/>
      <c r="L56" s="25"/>
      <c r="M56" s="25"/>
      <c r="N56" s="25"/>
      <c r="O56" s="25"/>
      <c r="P56" s="25"/>
      <c r="Q56" s="25"/>
      <c r="R56" s="25"/>
      <c r="S56" s="25"/>
      <c r="T56" s="25"/>
      <c r="U56" s="25"/>
      <c r="V56" s="25"/>
      <c r="W56" s="25"/>
      <c r="X56" s="27"/>
      <c r="Y56" s="27"/>
      <c r="Z56" s="27"/>
      <c r="AA56" s="27"/>
      <c r="AB56" s="229"/>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row>
    <row r="57" spans="2:88" ht="33.75" customHeight="1">
      <c r="B57" s="25"/>
      <c r="C57" s="26"/>
      <c r="D57" s="25"/>
      <c r="E57" s="25"/>
      <c r="F57" s="25"/>
      <c r="G57" s="25"/>
      <c r="H57" s="25"/>
      <c r="I57" s="25"/>
      <c r="J57" s="25"/>
      <c r="K57" s="25"/>
      <c r="L57" s="25"/>
      <c r="M57" s="25"/>
      <c r="N57" s="25"/>
      <c r="O57" s="25"/>
      <c r="P57" s="25"/>
      <c r="Q57" s="25"/>
      <c r="R57" s="25"/>
      <c r="S57" s="25"/>
      <c r="T57" s="25"/>
      <c r="U57" s="25"/>
      <c r="V57" s="25"/>
      <c r="W57" s="25"/>
      <c r="X57" s="27"/>
      <c r="Y57" s="27"/>
      <c r="Z57" s="27"/>
      <c r="AA57" s="27"/>
      <c r="AB57" s="229"/>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row>
    <row r="58" spans="2:88" ht="33.75" customHeight="1">
      <c r="B58" s="25"/>
      <c r="C58" s="26"/>
      <c r="D58" s="25"/>
      <c r="E58" s="25"/>
      <c r="F58" s="25"/>
      <c r="G58" s="25"/>
      <c r="H58" s="25"/>
      <c r="I58" s="25"/>
      <c r="J58" s="25"/>
      <c r="K58" s="25"/>
      <c r="L58" s="25"/>
      <c r="M58" s="25"/>
      <c r="N58" s="25"/>
      <c r="O58" s="25"/>
      <c r="P58" s="25"/>
      <c r="Q58" s="25"/>
      <c r="R58" s="25"/>
      <c r="S58" s="25"/>
      <c r="T58" s="25"/>
      <c r="U58" s="25"/>
      <c r="V58" s="25"/>
      <c r="W58" s="25"/>
      <c r="X58" s="27"/>
      <c r="Y58" s="27"/>
      <c r="Z58" s="27"/>
      <c r="AA58" s="27"/>
      <c r="AB58" s="229"/>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row>
    <row r="59" spans="2:88" ht="33.75" customHeight="1">
      <c r="B59" s="25"/>
      <c r="C59" s="26"/>
      <c r="D59" s="25"/>
      <c r="E59" s="25"/>
      <c r="F59" s="25"/>
      <c r="G59" s="25"/>
      <c r="H59" s="25"/>
      <c r="I59" s="25"/>
      <c r="J59" s="25"/>
      <c r="K59" s="25"/>
      <c r="L59" s="25"/>
      <c r="M59" s="25"/>
      <c r="N59" s="25"/>
      <c r="O59" s="25"/>
      <c r="P59" s="25"/>
      <c r="Q59" s="25"/>
      <c r="R59" s="25"/>
      <c r="S59" s="25"/>
      <c r="T59" s="25"/>
      <c r="U59" s="25"/>
      <c r="V59" s="25"/>
      <c r="W59" s="25"/>
      <c r="X59" s="27"/>
      <c r="Y59" s="27"/>
      <c r="Z59" s="27"/>
      <c r="AA59" s="27"/>
      <c r="AB59" s="229"/>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row>
    <row r="60" spans="2:88" ht="33.75" customHeight="1">
      <c r="B60" s="25"/>
      <c r="C60" s="26"/>
      <c r="D60" s="25"/>
      <c r="E60" s="25"/>
      <c r="F60" s="25"/>
      <c r="G60" s="25"/>
      <c r="H60" s="25"/>
      <c r="I60" s="25"/>
      <c r="J60" s="25"/>
      <c r="K60" s="25"/>
      <c r="L60" s="25"/>
      <c r="M60" s="25"/>
      <c r="N60" s="25"/>
      <c r="O60" s="25"/>
      <c r="P60" s="25"/>
      <c r="Q60" s="25"/>
      <c r="R60" s="25"/>
      <c r="S60" s="25"/>
      <c r="T60" s="25"/>
      <c r="U60" s="25"/>
      <c r="V60" s="25"/>
      <c r="W60" s="25"/>
      <c r="X60" s="27"/>
      <c r="Y60" s="27"/>
      <c r="Z60" s="27"/>
      <c r="AA60" s="27"/>
      <c r="AB60" s="229"/>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row>
    <row r="61" spans="2:88" ht="33.75" customHeight="1">
      <c r="B61" s="25"/>
      <c r="C61" s="26"/>
      <c r="D61" s="25"/>
      <c r="E61" s="25"/>
      <c r="F61" s="25"/>
      <c r="G61" s="25"/>
      <c r="H61" s="25"/>
      <c r="I61" s="25"/>
      <c r="J61" s="25"/>
      <c r="K61" s="25"/>
      <c r="L61" s="25"/>
      <c r="M61" s="25"/>
      <c r="N61" s="25"/>
      <c r="O61" s="25"/>
      <c r="P61" s="25"/>
      <c r="Q61" s="25"/>
      <c r="R61" s="25"/>
      <c r="S61" s="25"/>
      <c r="T61" s="25"/>
      <c r="U61" s="25"/>
      <c r="V61" s="25"/>
      <c r="W61" s="25"/>
      <c r="X61" s="27"/>
      <c r="Y61" s="27"/>
      <c r="Z61" s="27"/>
      <c r="AA61" s="27"/>
      <c r="AB61" s="229"/>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row>
    <row r="62" spans="2:88" ht="33.75" customHeight="1">
      <c r="B62" s="25"/>
      <c r="C62" s="26"/>
      <c r="D62" s="25"/>
      <c r="E62" s="25"/>
      <c r="F62" s="25"/>
      <c r="G62" s="25"/>
      <c r="H62" s="25"/>
      <c r="I62" s="25"/>
      <c r="J62" s="25"/>
      <c r="K62" s="25"/>
      <c r="L62" s="25"/>
      <c r="M62" s="25"/>
      <c r="N62" s="25"/>
      <c r="O62" s="25"/>
      <c r="P62" s="25"/>
      <c r="Q62" s="25"/>
      <c r="R62" s="25"/>
      <c r="S62" s="25"/>
      <c r="T62" s="25"/>
      <c r="U62" s="25"/>
      <c r="V62" s="25"/>
      <c r="W62" s="25"/>
      <c r="X62" s="27"/>
      <c r="Y62" s="27"/>
      <c r="Z62" s="27"/>
      <c r="AA62" s="27"/>
      <c r="AB62" s="229"/>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row>
    <row r="63" spans="2:88" ht="33.75" customHeight="1">
      <c r="B63" s="25"/>
      <c r="C63" s="26"/>
      <c r="D63" s="25"/>
      <c r="E63" s="25"/>
      <c r="F63" s="25"/>
      <c r="G63" s="25"/>
      <c r="H63" s="25"/>
      <c r="I63" s="25"/>
      <c r="J63" s="25"/>
      <c r="K63" s="25"/>
      <c r="L63" s="25"/>
      <c r="M63" s="25"/>
      <c r="N63" s="25"/>
      <c r="O63" s="25"/>
      <c r="P63" s="25"/>
      <c r="Q63" s="25"/>
      <c r="R63" s="25"/>
      <c r="S63" s="25"/>
      <c r="T63" s="25"/>
      <c r="U63" s="25"/>
      <c r="V63" s="25"/>
      <c r="W63" s="25"/>
      <c r="X63" s="27"/>
      <c r="Y63" s="27"/>
      <c r="Z63" s="27"/>
      <c r="AA63" s="27"/>
      <c r="AB63" s="229"/>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row>
    <row r="64" spans="2:88" ht="33.75" customHeight="1">
      <c r="B64" s="25"/>
      <c r="C64" s="26"/>
      <c r="D64" s="25"/>
      <c r="E64" s="25"/>
      <c r="F64" s="25"/>
      <c r="G64" s="25"/>
      <c r="H64" s="25"/>
      <c r="I64" s="25"/>
      <c r="J64" s="25"/>
      <c r="K64" s="25"/>
      <c r="L64" s="25"/>
      <c r="M64" s="25"/>
      <c r="N64" s="25"/>
      <c r="O64" s="25"/>
      <c r="P64" s="25"/>
      <c r="Q64" s="25"/>
      <c r="R64" s="25"/>
      <c r="S64" s="25"/>
      <c r="T64" s="25"/>
      <c r="U64" s="25"/>
      <c r="V64" s="25"/>
      <c r="W64" s="25"/>
      <c r="X64" s="27"/>
      <c r="Y64" s="27"/>
      <c r="Z64" s="27"/>
      <c r="AA64" s="27"/>
      <c r="AB64" s="229"/>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row>
    <row r="65" spans="2:88" ht="33.75" customHeight="1">
      <c r="B65" s="25"/>
      <c r="C65" s="26"/>
      <c r="D65" s="25"/>
      <c r="E65" s="25"/>
      <c r="F65" s="25"/>
      <c r="G65" s="25"/>
      <c r="H65" s="25"/>
      <c r="I65" s="25"/>
      <c r="J65" s="25"/>
      <c r="K65" s="25"/>
      <c r="L65" s="25"/>
      <c r="M65" s="25"/>
      <c r="N65" s="25"/>
      <c r="O65" s="25"/>
      <c r="P65" s="25"/>
      <c r="Q65" s="25"/>
      <c r="R65" s="25"/>
      <c r="S65" s="25"/>
      <c r="T65" s="25"/>
      <c r="U65" s="25"/>
      <c r="V65" s="25"/>
      <c r="W65" s="25"/>
      <c r="X65" s="27"/>
      <c r="Y65" s="27"/>
      <c r="Z65" s="27"/>
      <c r="AA65" s="27"/>
      <c r="AB65" s="229"/>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row>
    <row r="66" spans="2:88" ht="33.75" customHeight="1">
      <c r="B66" s="25"/>
      <c r="C66" s="26"/>
      <c r="D66" s="25"/>
      <c r="E66" s="25"/>
      <c r="F66" s="25"/>
      <c r="G66" s="25"/>
      <c r="H66" s="25"/>
      <c r="I66" s="25"/>
      <c r="J66" s="25"/>
      <c r="K66" s="25"/>
      <c r="L66" s="25"/>
      <c r="M66" s="25"/>
      <c r="N66" s="25"/>
      <c r="O66" s="25"/>
      <c r="P66" s="25"/>
      <c r="Q66" s="25"/>
      <c r="R66" s="25"/>
      <c r="S66" s="25"/>
      <c r="T66" s="25"/>
      <c r="U66" s="25"/>
      <c r="V66" s="25"/>
      <c r="W66" s="25"/>
      <c r="X66" s="27"/>
      <c r="Y66" s="27"/>
      <c r="Z66" s="27"/>
      <c r="AA66" s="27"/>
      <c r="AB66" s="229"/>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row>
    <row r="67" spans="2:88" ht="33.75" customHeight="1">
      <c r="B67" s="25"/>
      <c r="C67" s="26"/>
      <c r="D67" s="25"/>
      <c r="E67" s="25"/>
      <c r="F67" s="25"/>
      <c r="G67" s="25"/>
      <c r="H67" s="25"/>
      <c r="I67" s="25"/>
      <c r="J67" s="25"/>
      <c r="K67" s="25"/>
      <c r="L67" s="25"/>
      <c r="M67" s="25"/>
      <c r="N67" s="25"/>
      <c r="O67" s="25"/>
      <c r="P67" s="25"/>
      <c r="Q67" s="25"/>
      <c r="R67" s="25"/>
      <c r="S67" s="25"/>
      <c r="T67" s="25"/>
      <c r="U67" s="25"/>
      <c r="V67" s="25"/>
      <c r="W67" s="25"/>
      <c r="X67" s="27"/>
      <c r="Y67" s="27"/>
      <c r="Z67" s="27"/>
      <c r="AA67" s="27"/>
      <c r="AB67" s="229"/>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row>
    <row r="68" spans="2:88" ht="33.75" customHeight="1">
      <c r="B68" s="25"/>
      <c r="C68" s="26"/>
      <c r="D68" s="25"/>
      <c r="E68" s="25"/>
      <c r="F68" s="25"/>
      <c r="G68" s="25"/>
      <c r="H68" s="25"/>
      <c r="I68" s="25"/>
      <c r="J68" s="25"/>
      <c r="K68" s="25"/>
      <c r="L68" s="25"/>
      <c r="M68" s="25"/>
      <c r="N68" s="25"/>
      <c r="O68" s="25"/>
      <c r="P68" s="25"/>
      <c r="Q68" s="25"/>
      <c r="R68" s="25"/>
      <c r="S68" s="25"/>
      <c r="T68" s="25"/>
      <c r="U68" s="25"/>
      <c r="V68" s="25"/>
      <c r="W68" s="25"/>
      <c r="X68" s="27"/>
      <c r="Y68" s="27"/>
      <c r="Z68" s="27"/>
      <c r="AA68" s="27"/>
      <c r="AB68" s="229"/>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row>
    <row r="69" spans="2:88" ht="33.75" customHeight="1">
      <c r="B69" s="25"/>
      <c r="C69" s="26"/>
      <c r="D69" s="25"/>
      <c r="E69" s="25"/>
      <c r="F69" s="25"/>
      <c r="G69" s="25"/>
      <c r="H69" s="25"/>
      <c r="I69" s="25"/>
      <c r="J69" s="25"/>
      <c r="K69" s="25"/>
      <c r="L69" s="25"/>
      <c r="M69" s="25"/>
      <c r="N69" s="25"/>
      <c r="O69" s="25"/>
      <c r="P69" s="25"/>
      <c r="Q69" s="25"/>
      <c r="R69" s="25"/>
      <c r="S69" s="25"/>
      <c r="T69" s="25"/>
      <c r="U69" s="25"/>
      <c r="V69" s="25"/>
      <c r="W69" s="25"/>
      <c r="X69" s="27"/>
      <c r="Y69" s="27"/>
      <c r="Z69" s="27"/>
      <c r="AA69" s="27"/>
      <c r="AB69" s="229"/>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row>
    <row r="70" spans="2:88" ht="33.75" customHeight="1">
      <c r="B70" s="25"/>
      <c r="C70" s="26"/>
      <c r="D70" s="25"/>
      <c r="E70" s="25"/>
      <c r="F70" s="25"/>
      <c r="G70" s="25"/>
      <c r="H70" s="25"/>
      <c r="I70" s="25"/>
      <c r="J70" s="25"/>
      <c r="K70" s="25"/>
      <c r="L70" s="25"/>
      <c r="M70" s="25"/>
      <c r="N70" s="25"/>
      <c r="O70" s="25"/>
      <c r="P70" s="25"/>
      <c r="Q70" s="25"/>
      <c r="R70" s="25"/>
      <c r="S70" s="25"/>
      <c r="T70" s="25"/>
      <c r="U70" s="25"/>
      <c r="V70" s="25"/>
      <c r="W70" s="25"/>
      <c r="X70" s="27"/>
      <c r="Y70" s="27"/>
      <c r="Z70" s="27"/>
      <c r="AA70" s="27"/>
      <c r="AB70" s="229"/>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row>
    <row r="71" spans="2:88" ht="33.75" customHeight="1">
      <c r="B71" s="25"/>
      <c r="C71" s="26"/>
      <c r="D71" s="25"/>
      <c r="E71" s="25"/>
      <c r="F71" s="25"/>
      <c r="G71" s="25"/>
      <c r="H71" s="25"/>
      <c r="I71" s="25"/>
      <c r="J71" s="25"/>
      <c r="K71" s="25"/>
      <c r="L71" s="25"/>
      <c r="M71" s="25"/>
      <c r="N71" s="25"/>
      <c r="O71" s="25"/>
      <c r="P71" s="25"/>
      <c r="Q71" s="25"/>
      <c r="R71" s="25"/>
      <c r="S71" s="25"/>
      <c r="T71" s="25"/>
      <c r="U71" s="25"/>
      <c r="V71" s="25"/>
      <c r="W71" s="25"/>
      <c r="X71" s="27"/>
      <c r="Y71" s="27"/>
      <c r="Z71" s="27"/>
      <c r="AA71" s="27"/>
      <c r="AB71" s="229"/>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row>
    <row r="72" spans="2:88" ht="33.75" customHeight="1">
      <c r="B72" s="25"/>
      <c r="C72" s="26"/>
      <c r="D72" s="25"/>
      <c r="E72" s="25"/>
      <c r="F72" s="25"/>
      <c r="G72" s="25"/>
      <c r="H72" s="25"/>
      <c r="I72" s="25"/>
      <c r="J72" s="25"/>
      <c r="K72" s="25"/>
      <c r="L72" s="25"/>
      <c r="M72" s="25"/>
      <c r="N72" s="25"/>
      <c r="O72" s="25"/>
      <c r="P72" s="25"/>
      <c r="Q72" s="25"/>
      <c r="R72" s="25"/>
      <c r="S72" s="25"/>
      <c r="T72" s="25"/>
      <c r="U72" s="25"/>
      <c r="V72" s="25"/>
      <c r="W72" s="25"/>
      <c r="X72" s="27"/>
      <c r="Y72" s="27"/>
      <c r="Z72" s="27"/>
      <c r="AA72" s="27"/>
      <c r="AB72" s="229"/>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row>
    <row r="73" spans="2:88" ht="33.75" customHeight="1">
      <c r="B73" s="25"/>
      <c r="C73" s="26"/>
      <c r="D73" s="25"/>
      <c r="E73" s="25"/>
      <c r="F73" s="25"/>
      <c r="G73" s="25"/>
      <c r="H73" s="25"/>
      <c r="I73" s="25"/>
      <c r="J73" s="25"/>
      <c r="K73" s="25"/>
      <c r="L73" s="25"/>
      <c r="M73" s="25"/>
      <c r="N73" s="25"/>
      <c r="O73" s="25"/>
      <c r="P73" s="25"/>
      <c r="Q73" s="25"/>
      <c r="R73" s="25"/>
      <c r="S73" s="25"/>
      <c r="T73" s="25"/>
      <c r="U73" s="25"/>
      <c r="V73" s="25"/>
      <c r="W73" s="25"/>
      <c r="X73" s="27"/>
      <c r="Y73" s="27"/>
      <c r="Z73" s="27"/>
      <c r="AA73" s="27"/>
      <c r="AB73" s="229"/>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row>
    <row r="74" spans="2:88" ht="33.75" customHeight="1">
      <c r="B74" s="25"/>
      <c r="C74" s="26"/>
      <c r="D74" s="25"/>
      <c r="E74" s="25"/>
      <c r="F74" s="25"/>
      <c r="G74" s="25"/>
      <c r="H74" s="25"/>
      <c r="I74" s="25"/>
      <c r="J74" s="25"/>
      <c r="K74" s="25"/>
      <c r="L74" s="25"/>
      <c r="M74" s="25"/>
      <c r="N74" s="25"/>
      <c r="O74" s="25"/>
      <c r="P74" s="25"/>
      <c r="Q74" s="25"/>
      <c r="R74" s="25"/>
      <c r="S74" s="25"/>
      <c r="T74" s="25"/>
      <c r="U74" s="25"/>
      <c r="V74" s="25"/>
      <c r="W74" s="25"/>
      <c r="X74" s="27"/>
      <c r="Y74" s="27"/>
      <c r="Z74" s="27"/>
      <c r="AA74" s="27"/>
      <c r="AB74" s="229"/>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25"/>
      <c r="CJ74" s="25"/>
    </row>
    <row r="75" spans="2:88" ht="33.75" customHeight="1">
      <c r="B75" s="25"/>
      <c r="C75" s="26"/>
      <c r="D75" s="25"/>
      <c r="E75" s="25"/>
      <c r="F75" s="25"/>
      <c r="G75" s="25"/>
      <c r="H75" s="25"/>
      <c r="I75" s="25"/>
      <c r="J75" s="25"/>
      <c r="K75" s="25"/>
      <c r="L75" s="25"/>
      <c r="M75" s="25"/>
      <c r="N75" s="25"/>
      <c r="O75" s="25"/>
      <c r="P75" s="25"/>
      <c r="Q75" s="25"/>
      <c r="R75" s="25"/>
      <c r="S75" s="25"/>
      <c r="T75" s="25"/>
      <c r="U75" s="25"/>
      <c r="V75" s="25"/>
      <c r="W75" s="25"/>
      <c r="X75" s="27"/>
      <c r="Y75" s="27"/>
      <c r="Z75" s="27"/>
      <c r="AA75" s="27"/>
      <c r="AB75" s="229"/>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I75" s="25"/>
      <c r="CJ75" s="25"/>
    </row>
    <row r="76" spans="2:88" ht="33.75" customHeight="1">
      <c r="B76" s="25"/>
      <c r="C76" s="26"/>
      <c r="D76" s="25"/>
      <c r="E76" s="25"/>
      <c r="F76" s="25"/>
      <c r="G76" s="25"/>
      <c r="H76" s="25"/>
      <c r="I76" s="25"/>
      <c r="J76" s="25"/>
      <c r="K76" s="25"/>
      <c r="L76" s="25"/>
      <c r="M76" s="25"/>
      <c r="N76" s="25"/>
      <c r="O76" s="25"/>
      <c r="P76" s="25"/>
      <c r="Q76" s="25"/>
      <c r="R76" s="25"/>
      <c r="S76" s="25"/>
      <c r="T76" s="25"/>
      <c r="U76" s="25"/>
      <c r="V76" s="25"/>
      <c r="W76" s="25"/>
      <c r="X76" s="27"/>
      <c r="Y76" s="27"/>
      <c r="Z76" s="27"/>
      <c r="AA76" s="27"/>
      <c r="AB76" s="229"/>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25"/>
      <c r="CH76" s="25"/>
      <c r="CI76" s="25"/>
      <c r="CJ76" s="25"/>
    </row>
    <row r="77" spans="2:88" ht="33.75" customHeight="1">
      <c r="B77" s="25"/>
      <c r="C77" s="26"/>
      <c r="D77" s="25"/>
      <c r="E77" s="25"/>
      <c r="F77" s="25"/>
      <c r="G77" s="25"/>
      <c r="H77" s="25"/>
      <c r="I77" s="25"/>
      <c r="J77" s="25"/>
      <c r="K77" s="25"/>
      <c r="L77" s="25"/>
      <c r="M77" s="25"/>
      <c r="N77" s="25"/>
      <c r="O77" s="25"/>
      <c r="P77" s="25"/>
      <c r="Q77" s="25"/>
      <c r="R77" s="25"/>
      <c r="S77" s="25"/>
      <c r="T77" s="25"/>
      <c r="U77" s="25"/>
      <c r="V77" s="25"/>
      <c r="W77" s="25"/>
      <c r="X77" s="27"/>
      <c r="Y77" s="27"/>
      <c r="Z77" s="27"/>
      <c r="AA77" s="27"/>
      <c r="AB77" s="229"/>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c r="CD77" s="25"/>
      <c r="CE77" s="25"/>
      <c r="CF77" s="25"/>
      <c r="CG77" s="25"/>
      <c r="CH77" s="25"/>
      <c r="CI77" s="25"/>
      <c r="CJ77" s="25"/>
    </row>
    <row r="78" spans="2:88" ht="33.75" customHeight="1">
      <c r="B78" s="25"/>
      <c r="C78" s="26"/>
      <c r="D78" s="25"/>
      <c r="E78" s="25"/>
      <c r="F78" s="25"/>
      <c r="G78" s="25"/>
      <c r="H78" s="25"/>
      <c r="I78" s="25"/>
      <c r="J78" s="25"/>
      <c r="K78" s="25"/>
      <c r="L78" s="25"/>
      <c r="M78" s="25"/>
      <c r="N78" s="25"/>
      <c r="O78" s="25"/>
      <c r="P78" s="25"/>
      <c r="Q78" s="25"/>
      <c r="R78" s="25"/>
      <c r="S78" s="25"/>
      <c r="T78" s="25"/>
      <c r="U78" s="25"/>
      <c r="V78" s="25"/>
      <c r="W78" s="25"/>
      <c r="X78" s="27"/>
      <c r="Y78" s="27"/>
      <c r="Z78" s="27"/>
      <c r="AA78" s="27"/>
      <c r="AB78" s="229"/>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c r="CD78" s="25"/>
      <c r="CE78" s="25"/>
      <c r="CF78" s="25"/>
      <c r="CG78" s="25"/>
      <c r="CH78" s="25"/>
      <c r="CI78" s="25"/>
      <c r="CJ78" s="25"/>
    </row>
    <row r="79" spans="2:88" ht="33.75" customHeight="1">
      <c r="B79" s="25"/>
      <c r="C79" s="26"/>
      <c r="D79" s="25"/>
      <c r="E79" s="25"/>
      <c r="F79" s="25"/>
      <c r="G79" s="25"/>
      <c r="H79" s="25"/>
      <c r="I79" s="25"/>
      <c r="J79" s="25"/>
      <c r="K79" s="25"/>
      <c r="L79" s="25"/>
      <c r="M79" s="25"/>
      <c r="N79" s="25"/>
      <c r="O79" s="25"/>
      <c r="P79" s="25"/>
      <c r="Q79" s="25"/>
      <c r="R79" s="25"/>
      <c r="S79" s="25"/>
      <c r="T79" s="25"/>
      <c r="U79" s="25"/>
      <c r="V79" s="25"/>
      <c r="W79" s="25"/>
      <c r="X79" s="27"/>
      <c r="Y79" s="27"/>
      <c r="Z79" s="27"/>
      <c r="AA79" s="27"/>
      <c r="AB79" s="229"/>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c r="CD79" s="25"/>
      <c r="CE79" s="25"/>
      <c r="CF79" s="25"/>
      <c r="CG79" s="25"/>
      <c r="CH79" s="25"/>
      <c r="CI79" s="25"/>
      <c r="CJ79" s="25"/>
    </row>
    <row r="80" spans="2:88" ht="33.75" customHeight="1">
      <c r="B80" s="25"/>
      <c r="C80" s="26"/>
      <c r="D80" s="25"/>
      <c r="E80" s="25"/>
      <c r="F80" s="25"/>
      <c r="G80" s="25"/>
      <c r="H80" s="25"/>
      <c r="I80" s="25"/>
      <c r="J80" s="25"/>
      <c r="K80" s="25"/>
      <c r="L80" s="25"/>
      <c r="M80" s="25"/>
      <c r="N80" s="25"/>
      <c r="O80" s="25"/>
      <c r="P80" s="25"/>
      <c r="Q80" s="25"/>
      <c r="R80" s="25"/>
      <c r="S80" s="25"/>
      <c r="T80" s="25"/>
      <c r="U80" s="25"/>
      <c r="V80" s="25"/>
      <c r="W80" s="25"/>
      <c r="X80" s="27"/>
      <c r="Y80" s="27"/>
      <c r="Z80" s="27"/>
      <c r="AA80" s="27"/>
      <c r="AB80" s="229"/>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c r="CD80" s="25"/>
      <c r="CE80" s="25"/>
      <c r="CF80" s="25"/>
      <c r="CG80" s="25"/>
      <c r="CH80" s="25"/>
      <c r="CI80" s="25"/>
      <c r="CJ80" s="25"/>
    </row>
    <row r="81" spans="2:88" ht="33.75" customHeight="1">
      <c r="B81" s="25"/>
      <c r="C81" s="26"/>
      <c r="D81" s="25"/>
      <c r="E81" s="25"/>
      <c r="F81" s="25"/>
      <c r="G81" s="25"/>
      <c r="H81" s="25"/>
      <c r="I81" s="25"/>
      <c r="J81" s="25"/>
      <c r="K81" s="25"/>
      <c r="L81" s="25"/>
      <c r="M81" s="25"/>
      <c r="N81" s="25"/>
      <c r="O81" s="25"/>
      <c r="P81" s="25"/>
      <c r="Q81" s="25"/>
      <c r="R81" s="25"/>
      <c r="S81" s="25"/>
      <c r="T81" s="25"/>
      <c r="U81" s="25"/>
      <c r="V81" s="25"/>
      <c r="W81" s="25"/>
      <c r="X81" s="27"/>
      <c r="Y81" s="27"/>
      <c r="Z81" s="27"/>
      <c r="AA81" s="27"/>
      <c r="AB81" s="229"/>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25"/>
      <c r="CG81" s="25"/>
      <c r="CH81" s="25"/>
      <c r="CI81" s="25"/>
      <c r="CJ81" s="25"/>
    </row>
    <row r="82" spans="2:88" ht="33.75" customHeight="1">
      <c r="B82" s="25"/>
      <c r="C82" s="26"/>
      <c r="D82" s="25"/>
      <c r="E82" s="25"/>
      <c r="F82" s="25"/>
      <c r="G82" s="25"/>
      <c r="H82" s="25"/>
      <c r="I82" s="25"/>
      <c r="J82" s="25"/>
      <c r="K82" s="25"/>
      <c r="L82" s="25"/>
      <c r="M82" s="25"/>
      <c r="N82" s="25"/>
      <c r="O82" s="25"/>
      <c r="P82" s="25"/>
      <c r="Q82" s="25"/>
      <c r="R82" s="25"/>
      <c r="S82" s="25"/>
      <c r="T82" s="25"/>
      <c r="U82" s="25"/>
      <c r="V82" s="25"/>
      <c r="W82" s="25"/>
      <c r="X82" s="27"/>
      <c r="Y82" s="27"/>
      <c r="Z82" s="27"/>
      <c r="AA82" s="27"/>
      <c r="AB82" s="229"/>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25"/>
      <c r="CJ82" s="25"/>
    </row>
    <row r="83" spans="2:88" ht="33.75" customHeight="1">
      <c r="B83" s="25"/>
      <c r="C83" s="26"/>
      <c r="D83" s="25"/>
      <c r="E83" s="25"/>
      <c r="F83" s="25"/>
      <c r="G83" s="25"/>
      <c r="H83" s="25"/>
      <c r="I83" s="25"/>
      <c r="J83" s="25"/>
      <c r="K83" s="25"/>
      <c r="L83" s="25"/>
      <c r="M83" s="25"/>
      <c r="N83" s="25"/>
      <c r="O83" s="25"/>
      <c r="P83" s="25"/>
      <c r="Q83" s="25"/>
      <c r="R83" s="25"/>
      <c r="S83" s="25"/>
      <c r="T83" s="25"/>
      <c r="U83" s="25"/>
      <c r="V83" s="25"/>
      <c r="W83" s="25"/>
      <c r="X83" s="27"/>
      <c r="Y83" s="27"/>
      <c r="Z83" s="27"/>
      <c r="AA83" s="27"/>
      <c r="AB83" s="229"/>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25"/>
      <c r="CH83" s="25"/>
      <c r="CI83" s="25"/>
      <c r="CJ83" s="25"/>
    </row>
    <row r="84" spans="2:88" ht="33.75" customHeight="1">
      <c r="B84" s="25"/>
      <c r="C84" s="26"/>
      <c r="D84" s="25"/>
      <c r="E84" s="25"/>
      <c r="F84" s="25"/>
      <c r="G84" s="25"/>
      <c r="H84" s="25"/>
      <c r="I84" s="25"/>
      <c r="J84" s="25"/>
      <c r="K84" s="25"/>
      <c r="L84" s="25"/>
      <c r="M84" s="25"/>
      <c r="N84" s="25"/>
      <c r="O84" s="25"/>
      <c r="P84" s="25"/>
      <c r="Q84" s="25"/>
      <c r="R84" s="25"/>
      <c r="S84" s="25"/>
      <c r="T84" s="25"/>
      <c r="U84" s="25"/>
      <c r="V84" s="25"/>
      <c r="W84" s="25"/>
      <c r="X84" s="27"/>
      <c r="Y84" s="27"/>
      <c r="Z84" s="27"/>
      <c r="AA84" s="27"/>
      <c r="AB84" s="229"/>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row>
    <row r="85" spans="2:88" ht="33.75" customHeight="1">
      <c r="B85" s="25"/>
      <c r="C85" s="26"/>
      <c r="D85" s="25"/>
      <c r="E85" s="25"/>
      <c r="F85" s="25"/>
      <c r="G85" s="25"/>
      <c r="H85" s="25"/>
      <c r="I85" s="25"/>
      <c r="J85" s="25"/>
      <c r="K85" s="25"/>
      <c r="L85" s="25"/>
      <c r="M85" s="25"/>
      <c r="N85" s="25"/>
      <c r="O85" s="25"/>
      <c r="P85" s="25"/>
      <c r="Q85" s="25"/>
      <c r="R85" s="25"/>
      <c r="S85" s="25"/>
      <c r="T85" s="25"/>
      <c r="U85" s="25"/>
      <c r="V85" s="25"/>
      <c r="W85" s="25"/>
      <c r="X85" s="27"/>
      <c r="Y85" s="27"/>
      <c r="Z85" s="27"/>
      <c r="AA85" s="27"/>
      <c r="AB85" s="229"/>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25"/>
      <c r="CH85" s="25"/>
      <c r="CI85" s="25"/>
      <c r="CJ85" s="25"/>
    </row>
    <row r="86" spans="2:88" ht="33.75" customHeight="1">
      <c r="B86" s="25"/>
      <c r="C86" s="26"/>
      <c r="D86" s="25"/>
      <c r="E86" s="25"/>
      <c r="F86" s="25"/>
      <c r="G86" s="25"/>
      <c r="H86" s="25"/>
      <c r="I86" s="25"/>
      <c r="J86" s="25"/>
      <c r="K86" s="25"/>
      <c r="L86" s="25"/>
      <c r="M86" s="25"/>
      <c r="N86" s="25"/>
      <c r="O86" s="25"/>
      <c r="P86" s="25"/>
      <c r="Q86" s="25"/>
      <c r="R86" s="25"/>
      <c r="S86" s="25"/>
      <c r="T86" s="25"/>
      <c r="U86" s="25"/>
      <c r="V86" s="25"/>
      <c r="W86" s="25"/>
      <c r="X86" s="27"/>
      <c r="Y86" s="27"/>
      <c r="Z86" s="27"/>
      <c r="AA86" s="27"/>
      <c r="AB86" s="229"/>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25"/>
      <c r="CG86" s="25"/>
      <c r="CH86" s="25"/>
      <c r="CI86" s="25"/>
      <c r="CJ86" s="25"/>
    </row>
    <row r="87" spans="2:88" ht="33.75" customHeight="1">
      <c r="B87" s="25"/>
      <c r="C87" s="26"/>
      <c r="D87" s="25"/>
      <c r="E87" s="25"/>
      <c r="F87" s="25"/>
      <c r="G87" s="25"/>
      <c r="H87" s="25"/>
      <c r="I87" s="25"/>
      <c r="J87" s="25"/>
      <c r="K87" s="25"/>
      <c r="L87" s="25"/>
      <c r="M87" s="25"/>
      <c r="N87" s="25"/>
      <c r="O87" s="25"/>
      <c r="P87" s="25"/>
      <c r="Q87" s="25"/>
      <c r="R87" s="25"/>
      <c r="S87" s="25"/>
      <c r="T87" s="25"/>
      <c r="U87" s="25"/>
      <c r="V87" s="25"/>
      <c r="W87" s="25"/>
      <c r="X87" s="27"/>
      <c r="Y87" s="27"/>
      <c r="Z87" s="27"/>
      <c r="AA87" s="27"/>
      <c r="AB87" s="229"/>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row>
    <row r="88" spans="2:88" ht="33.75" customHeight="1">
      <c r="B88" s="25"/>
      <c r="C88" s="26"/>
      <c r="D88" s="25"/>
      <c r="E88" s="25"/>
      <c r="F88" s="25"/>
      <c r="G88" s="25"/>
      <c r="H88" s="25"/>
      <c r="I88" s="25"/>
      <c r="J88" s="25"/>
      <c r="K88" s="25"/>
      <c r="L88" s="25"/>
      <c r="M88" s="25"/>
      <c r="N88" s="25"/>
      <c r="O88" s="25"/>
      <c r="P88" s="25"/>
      <c r="Q88" s="25"/>
      <c r="R88" s="25"/>
      <c r="S88" s="25"/>
      <c r="T88" s="25"/>
      <c r="U88" s="25"/>
      <c r="V88" s="25"/>
      <c r="W88" s="25"/>
      <c r="X88" s="27"/>
      <c r="Y88" s="27"/>
      <c r="Z88" s="27"/>
      <c r="AA88" s="27"/>
      <c r="AB88" s="229"/>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row>
    <row r="89" spans="2:88" ht="33.75" customHeight="1">
      <c r="B89" s="25"/>
      <c r="C89" s="26"/>
      <c r="D89" s="25"/>
      <c r="E89" s="25"/>
      <c r="F89" s="25"/>
      <c r="G89" s="25"/>
      <c r="H89" s="25"/>
      <c r="I89" s="25"/>
      <c r="J89" s="25"/>
      <c r="K89" s="25"/>
      <c r="L89" s="25"/>
      <c r="M89" s="25"/>
      <c r="N89" s="25"/>
      <c r="O89" s="25"/>
      <c r="P89" s="25"/>
      <c r="Q89" s="25"/>
      <c r="R89" s="25"/>
      <c r="S89" s="25"/>
      <c r="T89" s="25"/>
      <c r="U89" s="25"/>
      <c r="V89" s="25"/>
      <c r="W89" s="25"/>
      <c r="X89" s="27"/>
      <c r="Y89" s="27"/>
      <c r="Z89" s="27"/>
      <c r="AA89" s="27"/>
      <c r="AB89" s="229"/>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row>
    <row r="90" spans="2:88" ht="33.75" customHeight="1">
      <c r="B90" s="25"/>
      <c r="C90" s="26"/>
      <c r="D90" s="25"/>
      <c r="E90" s="25"/>
      <c r="F90" s="25"/>
      <c r="G90" s="25"/>
      <c r="H90" s="25"/>
      <c r="I90" s="25"/>
      <c r="J90" s="25"/>
      <c r="K90" s="25"/>
      <c r="L90" s="25"/>
      <c r="M90" s="25"/>
      <c r="N90" s="25"/>
      <c r="O90" s="25"/>
      <c r="P90" s="25"/>
      <c r="Q90" s="25"/>
      <c r="R90" s="25"/>
      <c r="S90" s="25"/>
      <c r="T90" s="25"/>
      <c r="U90" s="25"/>
      <c r="V90" s="25"/>
      <c r="W90" s="25"/>
      <c r="X90" s="27"/>
      <c r="Y90" s="27"/>
      <c r="Z90" s="27"/>
      <c r="AA90" s="27"/>
      <c r="AB90" s="229"/>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row>
    <row r="91" spans="2:88" ht="33.75" customHeight="1">
      <c r="B91" s="25"/>
      <c r="C91" s="26"/>
      <c r="D91" s="25"/>
      <c r="E91" s="25"/>
      <c r="F91" s="25"/>
      <c r="G91" s="25"/>
      <c r="H91" s="25"/>
      <c r="I91" s="25"/>
      <c r="J91" s="25"/>
      <c r="K91" s="25"/>
      <c r="L91" s="25"/>
      <c r="M91" s="25"/>
      <c r="N91" s="25"/>
      <c r="O91" s="25"/>
      <c r="P91" s="25"/>
      <c r="Q91" s="25"/>
      <c r="R91" s="25"/>
      <c r="S91" s="25"/>
      <c r="T91" s="25"/>
      <c r="U91" s="25"/>
      <c r="V91" s="25"/>
      <c r="W91" s="25"/>
      <c r="X91" s="27"/>
      <c r="Y91" s="27"/>
      <c r="Z91" s="27"/>
      <c r="AA91" s="27"/>
      <c r="AB91" s="229"/>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row>
    <row r="92" spans="2:88" ht="33.75" customHeight="1">
      <c r="B92" s="25"/>
      <c r="C92" s="26"/>
      <c r="D92" s="25"/>
      <c r="E92" s="25"/>
      <c r="F92" s="25"/>
      <c r="G92" s="25"/>
      <c r="H92" s="25"/>
      <c r="I92" s="25"/>
      <c r="J92" s="25"/>
      <c r="K92" s="25"/>
      <c r="L92" s="25"/>
      <c r="M92" s="25"/>
      <c r="N92" s="25"/>
      <c r="O92" s="25"/>
      <c r="P92" s="25"/>
      <c r="Q92" s="25"/>
      <c r="R92" s="25"/>
      <c r="S92" s="25"/>
      <c r="T92" s="25"/>
      <c r="U92" s="25"/>
      <c r="V92" s="25"/>
      <c r="W92" s="25"/>
      <c r="X92" s="27"/>
      <c r="Y92" s="27"/>
      <c r="Z92" s="27"/>
      <c r="AA92" s="27"/>
      <c r="AB92" s="229"/>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row>
    <row r="93" spans="2:88" ht="33.75" customHeight="1">
      <c r="B93" s="25"/>
      <c r="C93" s="26"/>
      <c r="D93" s="25"/>
      <c r="E93" s="25"/>
      <c r="F93" s="25"/>
      <c r="G93" s="25"/>
      <c r="H93" s="25"/>
      <c r="I93" s="25"/>
      <c r="J93" s="25"/>
      <c r="K93" s="25"/>
      <c r="L93" s="25"/>
      <c r="M93" s="25"/>
      <c r="N93" s="25"/>
      <c r="O93" s="25"/>
      <c r="P93" s="25"/>
      <c r="Q93" s="25"/>
      <c r="R93" s="25"/>
      <c r="S93" s="25"/>
      <c r="T93" s="25"/>
      <c r="U93" s="25"/>
      <c r="V93" s="25"/>
      <c r="W93" s="25"/>
      <c r="X93" s="27"/>
      <c r="Y93" s="27"/>
      <c r="Z93" s="27"/>
      <c r="AA93" s="27"/>
      <c r="AB93" s="229"/>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row>
  </sheetData>
  <sheetProtection formatCells="0" formatColumns="0" formatRows="0" insertColumns="0" insertRows="0" deleteColumns="0" deleteRows="0"/>
  <dataConsolidate/>
  <mergeCells count="69">
    <mergeCell ref="AE4:AG4"/>
    <mergeCell ref="BP13:BR13"/>
    <mergeCell ref="BW13:BY13"/>
    <mergeCell ref="CJ8:CJ9"/>
    <mergeCell ref="CJ10:CJ11"/>
    <mergeCell ref="CD13:CF13"/>
    <mergeCell ref="CI10:CI11"/>
    <mergeCell ref="CI8:CI9"/>
    <mergeCell ref="CB8:CB9"/>
    <mergeCell ref="CC8:CC9"/>
    <mergeCell ref="CB10:CB11"/>
    <mergeCell ref="CC10:CC11"/>
    <mergeCell ref="BV8:BV9"/>
    <mergeCell ref="BV10:BV11"/>
    <mergeCell ref="BU8:BU9"/>
    <mergeCell ref="BU10:BU11"/>
    <mergeCell ref="BB13:BD13"/>
    <mergeCell ref="BN8:BN9"/>
    <mergeCell ref="BO8:BO9"/>
    <mergeCell ref="BN10:BN11"/>
    <mergeCell ref="BO10:BO11"/>
    <mergeCell ref="BI13:BK13"/>
    <mergeCell ref="BG8:BG9"/>
    <mergeCell ref="BH8:BH9"/>
    <mergeCell ref="BG10:BG11"/>
    <mergeCell ref="BH10:BH11"/>
    <mergeCell ref="AZ8:AZ9"/>
    <mergeCell ref="AZ10:AZ11"/>
    <mergeCell ref="BA8:BA9"/>
    <mergeCell ref="BA10:BA11"/>
    <mergeCell ref="AU13:AW13"/>
    <mergeCell ref="AT7:AT9"/>
    <mergeCell ref="AB8:AB9"/>
    <mergeCell ref="Y8:Y9"/>
    <mergeCell ref="H8:H9"/>
    <mergeCell ref="M8:M9"/>
    <mergeCell ref="L8:L9"/>
    <mergeCell ref="K8:K9"/>
    <mergeCell ref="X8:X9"/>
    <mergeCell ref="W8:W9"/>
    <mergeCell ref="T8:T9"/>
    <mergeCell ref="P8:P9"/>
    <mergeCell ref="S8:S9"/>
    <mergeCell ref="J8:J9"/>
    <mergeCell ref="N8:N9"/>
    <mergeCell ref="O8:O9"/>
    <mergeCell ref="AS8:AS9"/>
    <mergeCell ref="B29:B31"/>
    <mergeCell ref="B20:B22"/>
    <mergeCell ref="B23:B25"/>
    <mergeCell ref="B26:B28"/>
    <mergeCell ref="F7:F9"/>
    <mergeCell ref="B7:B9"/>
    <mergeCell ref="C7:C9"/>
    <mergeCell ref="B10:B11"/>
    <mergeCell ref="B16:B18"/>
    <mergeCell ref="D7:D9"/>
    <mergeCell ref="E7:E9"/>
    <mergeCell ref="C10:C11"/>
    <mergeCell ref="AK12:AN12"/>
    <mergeCell ref="AO12:AR12"/>
    <mergeCell ref="I8:I9"/>
    <mergeCell ref="G8:G9"/>
    <mergeCell ref="AC12:AF12"/>
    <mergeCell ref="AG12:AJ12"/>
    <mergeCell ref="U8:U9"/>
    <mergeCell ref="V8:V9"/>
    <mergeCell ref="Z8:Z9"/>
    <mergeCell ref="AA8:AA9"/>
  </mergeCells>
  <dataValidations xWindow="1725" yWindow="1069" count="56">
    <dataValidation type="textLength" allowBlank="1" showInputMessage="1" showErrorMessage="1" sqref="C16:C19 B23:B31 B20" xr:uid="{00000000-0002-0000-0000-000000000000}">
      <formula1>1</formula1>
      <formula2>2000</formula2>
    </dataValidation>
    <dataValidation allowBlank="1" showInputMessage="1" showErrorMessage="1" prompt="Adicione o elimine columnas conforme al número de cortes de seguimiento establecidos. Se debe reportar el seguimiento dos veces por año (30 de junio -  31 de diciembre)._x000a__x000a_Asegúrese de aplicar y copiar la fórmula para cada una de las acciones establecidas." sqref="AU7:AU8 AX8 BB7:BB8 BE8 BI7:BI8 BL8 BP7:BP8 BS8 BW7:BW8 BZ8 CD7:CD8 CG8" xr:uid="{00000000-0002-0000-0000-000001000000}"/>
    <dataValidation allowBlank="1" showInputMessage="1" showErrorMessage="1" prompt="Totalice el costo de las acciones al finalizar la vigencia del documento CONPES." sqref="AB8" xr:uid="{00000000-0002-0000-0000-000004000000}"/>
    <dataValidation allowBlank="1" showInputMessage="1" showErrorMessage="1" prompt="Escriba el nombre del indicador.  Este debe reflejar con toda presición la propiedad que se pretende medir, y debe ser coherente con la fórmula de medición._x000a__x000a_No se deben formular varios indicadores para una misma acción." sqref="N8" xr:uid="{00000000-0002-0000-0000-000005000000}"/>
    <dataValidation allowBlank="1" showInputMessage="1" showErrorMessage="1" prompt="Escriba la fecha de finalización de la acción._x000a__x000a_Formato DD/MM/AAAA." sqref="L8" xr:uid="{00000000-0002-0000-0000-000006000000}"/>
    <dataValidation allowBlank="1" showInputMessage="1" showErrorMessage="1" prompt="Escriba la fecha de inicio de la acción._x000a__x000a_Formato DD/MM/AAAA." sqref="K8" xr:uid="{00000000-0002-0000-0000-000007000000}"/>
    <dataValidation allowBlank="1" showInputMessage="1" showErrorMessage="1" prompt="Escriba el correo electrónico de la persona responsable de reportar la ejecución de la acción." sqref="J8" xr:uid="{00000000-0002-0000-0000-000008000000}"/>
    <dataValidation allowBlank="1" showInputMessage="1" showErrorMessage="1" prompt="Escriba el nombre de la Dirección, Subdirección, Grupo o Unidad encargada de la ejecución de la acción._x000a__x000a_Utilice nombres completos y no siglas." sqref="H8" xr:uid="{00000000-0002-0000-0000-000009000000}"/>
    <dataValidation allowBlank="1" showInputMessage="1" showErrorMessage="1" prompt="Escriba la entidad responsable de la ejecución de la acción. Utilice nombres completos y no siglas." sqref="G8" xr:uid="{00000000-0002-0000-0000-00000A000000}"/>
    <dataValidation allowBlank="1" showInputMessage="1" showErrorMessage="1" prompt="Total costo acción Ni -Total recurso asignado acción Ni." sqref="AD13:AF13 AH13:AJ13 AL13:AN13 AP13:AR13" xr:uid="{00000000-0002-0000-0000-00000C000000}"/>
    <dataValidation allowBlank="1" showInputMessage="1" showErrorMessage="1" prompt="El balance cualitativo corresponde a las instrucciones indicadas en esta sección para cada uno de los cortes establecidos en el documento CONPES." sqref="B15" xr:uid="{00000000-0002-0000-0000-00000E000000}"/>
    <dataValidation allowBlank="1" showInputMessage="1" showErrorMessage="1" prompt="En caso de cambios en los responsables de la ejecución, por favor actualizar la información con la del nuevo responsable." sqref="G7" xr:uid="{00000000-0002-0000-0000-00000F000000}"/>
    <dataValidation allowBlank="1" showInputMessage="1" showErrorMessage="1" prompt="Escriba el nombre completo de la persona responsable de reportar la ejecución de la acción." sqref="I8" xr:uid="{00000000-0002-0000-0000-000010000000}"/>
    <dataValidation allowBlank="1" showInputMessage="1" showErrorMessage="1" prompt="Defina el período de tiempo en el que la acción será ejecutada." sqref="K7:L7" xr:uid="{00000000-0002-0000-0000-000011000000}"/>
    <dataValidation allowBlank="1" showInputMessage="1" showErrorMessage="1" prompt="Escriba la fecha de aprobación del Documento CONPES que se encuentra en el documento publicado (instrucciones PAS. Paso 1. Datos básicos)._x000a__x000a_Formato DD/MM/AAAA." sqref="I4:J4" xr:uid="{00000000-0002-0000-0000-000013000000}"/>
    <dataValidation allowBlank="1" showInputMessage="1" showErrorMessage="1" prompt="Escriba el valor y el año de la línea base de los indicadores que tienen disponibles dicha información. Recuerde que la línea base debe estar expresada en la misma unidad de la meta." sqref="Q8:R8" xr:uid="{00000000-0002-0000-0000-000015000000}"/>
    <dataValidation allowBlank="1" showInputMessage="1" showErrorMessage="1" prompt="Escriba el avance acumulado del indicador para cada acción formulada. _x000a__x000a_El valor del avance debe estar en la misma unidad de la meta y ser consistente con la fórmula de cálculo del indicador._x000a__x000a_" sqref="AU9 BB9 BI9 BP9 BW9 CD9" xr:uid="{00000000-0002-0000-0000-000016000000}"/>
    <dataValidation allowBlank="1" showInputMessage="1" showErrorMessage="1" prompt="El avance porcentual de las acciones se calcula con respecto a las metas determinadas para cada vigencia. _x000a__x000a_No modifique las fórmulas y asegúrese de aplicarlas correctamente en todas las filas (acciones) y columnas (cortes)." sqref="AV9:AW9 BC9:BD9 BJ9:BK9 BQ9:BR9 BX9:BY9 CE9:CF9" xr:uid="{00000000-0002-0000-0000-000017000000}"/>
    <dataValidation allowBlank="1" showInputMessage="1" showErrorMessage="1" prompt="El avance porcentual financiero se calcula con respecto a los recursos asignados para la acción en cada vigencia._x000a__x000a_No modifique las fórmulas y asegúrese de aplicarlas correctamente en todas las filas (acciones) y columnas (cortes)." sqref="AY9 BF9 BM9 BT9 CA9 CH9" xr:uid="{00000000-0002-0000-0000-000018000000}"/>
    <dataValidation allowBlank="1" showInputMessage="1" showErrorMessage="1" prompt="Escriba el avance acumulado financiero para cada acción formulada (recursos ejecutados en desarrollo de la acción). _x000a__x000a_" sqref="AX9 BE9 BL9 BS9 BZ9 CG9" xr:uid="{00000000-0002-0000-0000-000019000000}"/>
    <dataValidation allowBlank="1" showInputMessage="1" showErrorMessage="1" prompt="Total recurso asignado acción Ni - Total costo acción Ni" sqref="AG13 AC13 AK13 AO13 AS13" xr:uid="{00000000-0002-0000-0000-00001A000000}"/>
    <dataValidation allowBlank="1" showInputMessage="1" showErrorMessage="1" prompt="Porcentaje de cumplimiento del objetivo general: Realice una sumatoria del porcentaje de cumplimiento de los objetivos específicos." sqref="AZ13:BA13 BG13:BH13 BN13:BO13 BU13:BV13 CB13:CC13 CI13:CJ13" xr:uid="{00000000-0002-0000-0000-00001C000000}"/>
    <dataValidation allowBlank="1" showInputMessage="1" showErrorMessage="1" prompt="Efectúe la diferencia entre los costos de las acciones y los recursos asignados para cada vigencia y para el agregado de las vigencias." sqref="B13" xr:uid="{00000000-0002-0000-0000-00001D000000}"/>
    <dataValidation allowBlank="1" showInputMessage="1" showErrorMessage="1" prompt="Recursos ejecutados (acumulados) en millones de pesos._x000a__x000a_ " sqref="AX13 BE13 BL13 BS13 BZ13 CG13" xr:uid="{00000000-0002-0000-0000-00001E000000}"/>
    <dataValidation allowBlank="1" showInputMessage="1" showErrorMessage="1" prompt="El porcentaje de avance financiero para cada corte se calcula con la formula descrita en las instrucciones (Paso 3, literal b)._x000a__x000a_Asegúrese de aplicar correctamente la fórmula, incluyendo todas las acciones que fueron formuladas en el documento._x000a_ " sqref="AY13 BF13 BM13 BT13 CA13 CH13" xr:uid="{00000000-0002-0000-0000-00001F000000}"/>
    <dataValidation allowBlank="1" showInputMessage="1" showErrorMessage="1" prompt="Escriba la fecha de actualización del Documento CONPES. Esta fecha debe actualizarse toda vez que se envíe una versión del PAS al Grupo CONPES (instrucciones PAS. Paso 1. Datos básicos). _x000a__x000a_Formato DD/MM/AAAA." sqref="N4:Q4" xr:uid="{00000000-0002-0000-0000-000020000000}"/>
    <dataValidation type="textLength" allowBlank="1" showInputMessage="1" showErrorMessage="1" error="El número de carácteres debe estar entre 50 y 500. " prompt="Escriba el objetivo general del documento CONPES aprobado (instrucciones PAS. Paso 1. Datos básicos)._x000a_" sqref="E5" xr:uid="{00000000-0002-0000-0000-000021000000}">
      <formula1>50</formula1>
      <formula2>500</formula2>
    </dataValidation>
    <dataValidation allowBlank="1" showInputMessage="1" showErrorMessage="1" prompt="De acuerdo a la fecha de aprobación se mostrata el año correspondiente a cada vigencia. " sqref="AC8:AS8 X8:AA9" xr:uid="{00000000-0002-0000-0000-000022000000}"/>
    <dataValidation allowBlank="1" showInputMessage="1" showErrorMessage="1" prompt="1. Totalice el costos de las acciones por vigencia._x000a_2. Totalice los recursos asignados de las acciones por vigencia." sqref="C12:R12 V12 T12" xr:uid="{00000000-0002-0000-0000-000023000000}"/>
    <dataValidation allowBlank="1" showInputMessage="1" showErrorMessage="1" prompt="Escriba la fórmula de cálculo del indicador, teniendo en cuenta las indicaciones de la DSEPP consignadas en su Guía Metodológica. " sqref="O8:P9" xr:uid="{00000000-0002-0000-0000-000024000000}"/>
    <dataValidation allowBlank="1" showInputMessage="1" showErrorMessage="1" prompt="El cálculo del % cumplimiento de objetivos específicos se calcula automaticamente con la fórmula descrita en las instrucciones (Paso 3 literal c)._x000a__x000a_Actualice la fórmula conforme al número de objetivos, acciones y corte de seguimiento._x000a__x000a_" sqref="AZ8:BA8 BG8:BH8 BN8:BO8 BU8:BV8 CB8:CC8 CI8:CJ8" xr:uid="{00000000-0002-0000-0000-000025000000}"/>
    <dataValidation allowBlank="1" showInputMessage="1" showErrorMessage="1" prompt="Escriba las acciones que componen cada objetivo de la siguiente forma:_x000a_1.1 Descripción de la accion._x000a__x000a_No se deben formular varias acciones en una misma fila._x000a__x000a_Cada acción debe tener un único indicador._x000a_" sqref="D7:D9" xr:uid="{00000000-0002-0000-0000-000026000000}"/>
    <dataValidation allowBlank="1" showInputMessage="1" showErrorMessage="1" prompt="1. Defina la ponderación de cada acción de acuerdo a su nivel de importancia en el cumplimiento del objetivo específico de la política._x000a_2. La suma de las ponderaciones debe ser igual a la ponderación del objetivo específico." sqref="E7:E9" xr:uid="{00000000-0002-0000-0000-000027000000}"/>
    <dataValidation allowBlank="1" showInputMessage="1" showErrorMessage="1" prompt="Escriba los objetivos específicos del documento CONPES de la siguiente forma: _x000a_Objetivo 1: Descripción del objetivo 1._x000a_Objetivo 2: Descripción del objetivo 2._x000a__x000a_Tenga en cuenta que los objetivos también puede ser entendidos como ejes. " sqref="B7:B9" xr:uid="{00000000-0002-0000-0000-000028000000}"/>
    <dataValidation allowBlank="1" showInputMessage="1" showErrorMessage="1" prompt="1. Defina  en términos porcentuales la ponderación de cada objetivo de acuerdo a su nivel de importancia en el cumplimiento del objetivo general de la política._x000a_2. La suma de las ponderaciones de los objetivos debe ser igual al 100%." sqref="C7:C9" xr:uid="{00000000-0002-0000-0000-000029000000}"/>
    <dataValidation allowBlank="1" showInputMessage="1" showErrorMessage="1" prompt="Actualice las celdas &quot;Indicador&quot; y &quot;Financiero&quot; de cada acción para indicar el avance acumulado._x000a__x000a_Indicador se refiere al avance de la acción en terminos del indicador formulado._x000a__x000a_Financiero se refiere al avance en la ejecución de los recursos asignados." sqref="AT7:AT9" xr:uid="{00000000-0002-0000-0000-00002A000000}"/>
    <dataValidation allowBlank="1" showInputMessage="1" showErrorMessage="1" prompt="Los indicadores de cumplimiento se clasifican en:_x000a_1. Indicadores de gestión._x000a_2. Indicadores de producto._x000a_3. Indicadores de resultado._x000a__x000a_Para mayor información consulte la Guía Metodológica de la DSEPP https://sinergia.dnp.gov.co/  _x000a_" sqref="M8:M9" xr:uid="{00000000-0002-0000-0000-00002B000000}"/>
    <dataValidation allowBlank="1" showInputMessage="1" showErrorMessage="1" prompt="Ver pestaña &quot;instrucciones PAS&quot; paso 3. Adicione o elimine filas conforme al número de cortes establecidos. Responda las preguntas en maximo 750 caracteres.  _x000a_" sqref="B16:B19" xr:uid="{00000000-0002-0000-0000-00002D000000}"/>
    <dataValidation allowBlank="1" showInputMessage="1" showErrorMessage="1" prompt="La sección de seguimiento a la ejecución de las acciones debe diligenciarse una vez el documento CONPES ha sido aprobado, y debe actualizarse de acuerdo a los cortes establecidos en el documento." sqref="AU6:BH6 BJ6:CJ6" xr:uid="{00000000-0002-0000-0000-00002E000000}"/>
    <dataValidation allowBlank="1" showInputMessage="1" showErrorMessage="1" prompt="Escriba el número del documento CONPES, que fue asignado en el momento de la publicación (instrucciones PAS paso 1. Datos Básicos)." sqref="E4:F4" xr:uid="{00000000-0002-0000-0000-000030000000}"/>
    <dataValidation allowBlank="1" showErrorMessage="1" prompt="El avance del indicador de las acciones para cada corte se calcula con la formula descrita en las instrucciones (Paso 3, literal a)._x000a__x000a_Asegúrese de aplicar correctamente la fórmula, incluyendo todas las acciones que fueron formuladas en el documento._x000a_ " sqref="AU13:AW13 BB13:BD13 BI13:BK13 BP13:BR13 BW13:BY13 CD13:CF13" xr:uid="{00000000-0002-0000-0000-000031000000}"/>
    <dataValidation allowBlank="1" showInputMessage="1" showErrorMessage="1" prompt="La sección de Plan de Acción debe diligenciarse en el momento de la elaboración del documento CONPES." sqref="BI6 C6:AS6" xr:uid="{00000000-0002-0000-0000-000032000000}"/>
    <dataValidation allowBlank="1" showInputMessage="1" showErrorMessage="1" prompt="Seleccione la fuente de los recursos asignados para cada vigencia" sqref="AL10 AP10 AM10:AO11 AQ10:AR11 AK10:AK11" xr:uid="{00000000-0002-0000-0000-000036000000}"/>
    <dataValidation allowBlank="1" showInputMessage="1" showErrorMessage="1" prompt="Escriba los recursos asignados para cada vigencia" sqref="AI10:AI11 AG10:AG11 BZ10:BZ11 BS10:BS11 BL10:BL11 BE10:BE11 AX10:AX11 CG10:CG11 AE10:AE11 AC10:AC11" xr:uid="{00000000-0002-0000-0000-00000B000000}"/>
    <dataValidation type="custom" allowBlank="1" showInputMessage="1" showErrorMessage="1" sqref="C10" xr:uid="{00000000-0002-0000-0000-000039000000}">
      <formula1>1</formula1>
    </dataValidation>
    <dataValidation type="date" allowBlank="1" showInputMessage="1" showErrorMessage="1" error="Escriba la fecha en formato DD/MM/AAAA" sqref="K10:L11" xr:uid="{00000000-0002-0000-0000-00003A000000}">
      <formula1>36526</formula1>
      <formula2>55153</formula2>
    </dataValidation>
    <dataValidation allowBlank="1" showInputMessage="1" showErrorMessage="1" prompt="Actualice la numeración de las acciones de acuerdo al número de objetivos y acciones formuladas en el documento CONPES._x000a__x000a_La actualización corresponde sólo al número de la acción, por ejemplo &quot;Acción 1.1&quot;." sqref="D10:D11 AT10:AT11" xr:uid="{00000000-0002-0000-0000-00003B000000}"/>
    <dataValidation allowBlank="1" showInputMessage="1" showErrorMessage="1" prompt="Actualice la fórmula conforme:_x000a_1) Al número de acciones de cada objetivo (adición de filas)_x000a_2) Al corte evaluado, ya que la fórmula está indicando el avance del objetivo 1 en el corte No.1" sqref="CI10:CJ11 CB10:CC11 BU10:BV11 BN10:BO11 BG10:BH11 AZ10:BA11" xr:uid="{00000000-0002-0000-0000-00003C000000}"/>
    <dataValidation type="decimal" operator="lessThanOrEqual" allowBlank="1" showInputMessage="1" showErrorMessage="1" error="La ponderación de la acción debe ser menor a la del objetivo específico. La sumatoria de las ponderaciones de las acciones de un mismo objetivo, debe ser igual a la ponderación del objetivo. " sqref="E10:E11" xr:uid="{00000000-0002-0000-0000-00003D000000}">
      <formula1>C10</formula1>
    </dataValidation>
    <dataValidation allowBlank="1" showInputMessage="1" showErrorMessage="1" prompt="Para una correcta formulación de indicadores por favor consulte la Guía metodológica para el seguimiento y la evaluación de políticas públicas (2014), elaborada por la DSEPP, que se encuentra en el siguiente enlace: https://sinergia.dnp.gov.co/_x000a__x000a_" sqref="M7:W7" xr:uid="{00000000-0002-0000-0000-000014000000}"/>
    <dataValidation allowBlank="1" showInputMessage="1" showErrorMessage="1" prompt="Escriba el valor de la meta para cada vigencia de forma acumulada. _x000a__x000a_Elimine o adicione columnas de acuerdo al tiempo de ejecución de la política._x000a__x000a_En los casos en los que el indicador cuenta con LB por favor adicione dicho valor a las metas definidas._x000a_" sqref="S8:W9" xr:uid="{00000000-0002-0000-0000-00002C000000}"/>
    <dataValidation allowBlank="1" showInputMessage="1" showErrorMessage="1" prompt="Escriba el nombre del documento CONPES como fue aprobado en sesión CONPES (instrucciones PAS paso1. Datos básicos)." sqref="E3:W3" xr:uid="{00000000-0002-0000-0000-00002F000000}"/>
    <dataValidation type="decimal" allowBlank="1" showInputMessage="1" showErrorMessage="1" sqref="X10:AA11" xr:uid="{00000000-0002-0000-0000-000038000000}">
      <formula1>1</formula1>
      <formula2>1000000000</formula2>
    </dataValidation>
    <dataValidation type="textLength" allowBlank="1" showInputMessage="1" showErrorMessage="1" error="El número de carácteres debe estar entre 50 y 500. " prompt="_x000a_" sqref="X5:CJ5" xr:uid="{00000000-0002-0000-0000-000034000000}">
      <formula1>50</formula1>
      <formula2>500</formula2>
    </dataValidation>
    <dataValidation allowBlank="1" showInputMessage="1" showErrorMessage="1" prompt="1. Escriba el costo de las acciones para cada vigencia._x000a_2. Escriba un estimativo cuando no tenga claridad del costeo de las acciones._x000a_3. Adicione o elimine las columnas necesarias, teniendo en cuenta el número de vigencias establecidas en el documento." sqref="X7:AB7" xr:uid="{00000000-0002-0000-0000-000033000000}"/>
    <dataValidation type="textLength" allowBlank="1" showInputMessage="1" showErrorMessage="1" sqref="C20:CJ31" xr:uid="{00000000-0002-0000-0000-000035000000}">
      <formula1>0</formula1>
      <formula2>500</formula2>
    </dataValidation>
  </dataValidations>
  <hyperlinks>
    <hyperlink ref="J10" r:id="rId1" xr:uid="{BC8B5C4A-A5AA-6648-A141-8D888D456815}"/>
    <hyperlink ref="J11" r:id="rId2" xr:uid="{F9EF285A-8149-504D-B267-CAB3F268CC07}"/>
  </hyperlinks>
  <printOptions horizontalCentered="1" verticalCentered="1"/>
  <pageMargins left="0.31496062992125984" right="0.31496062992125984" top="0.35433070866141736" bottom="0.35433070866141736" header="0.31496062992125984" footer="0.31496062992125984"/>
  <pageSetup scale="47" orientation="landscape" r:id="rId3"/>
  <headerFooter>
    <oddFooter xml:space="preserve">&amp;LF-SDS-03 (VERSIÓN 9)&amp;C&amp;P&amp;RSubdirección Sectorial - Grupo CONPES </oddFooter>
  </headerFooter>
  <colBreaks count="1" manualBreakCount="1">
    <brk id="45" max="1048575" man="1"/>
  </colBreaks>
  <ignoredErrors>
    <ignoredError sqref="AY13 AE13:AF13 AH13:AJ13" unlockedFormula="1"/>
  </ignoredErrors>
  <drawing r:id="rId4"/>
  <extLst>
    <ext xmlns:x14="http://schemas.microsoft.com/office/spreadsheetml/2009/9/main" uri="{CCE6A557-97BC-4b89-ADB6-D9C93CAAB3DF}">
      <x14:dataValidations xmlns:xm="http://schemas.microsoft.com/office/excel/2006/main" xWindow="1725" yWindow="1069" count="4">
        <x14:dataValidation type="list" allowBlank="1" showInputMessage="1" showErrorMessage="1" prompt="Seleccione la fuente de los recursos asignados para cada vigencia" xr:uid="{00000000-0002-0000-0000-00003E000000}">
          <x14:formula1>
            <xm:f>Desplegables!$D$28:$D$34</xm:f>
          </x14:formula1>
          <xm:sqref>AL11 AP11 AH10:AH11 AJ10:AJ11 AF10:AF11 AD10:AD11</xm:sqref>
        </x14:dataValidation>
        <x14:dataValidation type="list" allowBlank="1" showInputMessage="1" showErrorMessage="1" prompt="Seleccione el nombre de la dirección técnica o grupo del DNP responsable de liderar el documento CONPES (instruccones PAS. Paso 1. Datos básicos). " xr:uid="{00000000-0002-0000-0000-00003F000000}">
          <x14:formula1>
            <xm:f>Desplegables!$A$10:$A$26</xm:f>
          </x14:formula1>
          <xm:sqref>X4</xm:sqref>
        </x14:dataValidation>
        <x14:dataValidation type="list" allowBlank="1" showInputMessage="1" showErrorMessage="1" prompt="Los indicadores de cumplimiento se clasifican en:_x000a_1. Indicadores de gestión._x000a_2. Indicadores de producto._x000a_3. Indicadores de resultado._x000a__x000a_" xr:uid="{00000000-0002-0000-0000-000042000000}">
          <x14:formula1>
            <xm:f>Desplegables!$A$3:$A$5</xm:f>
          </x14:formula1>
          <xm:sqref>M10:M11</xm:sqref>
        </x14:dataValidation>
        <x14:dataValidation type="list" allowBlank="1" showInputMessage="1" showErrorMessage="1" prompt="Seleccione el nombre de la dirección técnica o grupo del DNP responsable de liderar el documento CONPES (instruccones PAS. Paso 1. Datos básicos). " xr:uid="{00000000-0002-0000-0000-000040000000}">
          <x14:formula1>
            <xm:f>Desplegables!$A$10:$A$25</xm:f>
          </x14:formula1>
          <xm:sqref>Y4:AB4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Y12"/>
  <sheetViews>
    <sheetView showGridLines="0" zoomScale="115" zoomScaleNormal="73" zoomScalePageLayoutView="95" workbookViewId="0">
      <selection activeCell="C25" sqref="C25"/>
    </sheetView>
  </sheetViews>
  <sheetFormatPr baseColWidth="10" defaultColWidth="10.7109375" defaultRowHeight="12.75"/>
  <cols>
    <col min="1" max="1" width="8.42578125" customWidth="1"/>
    <col min="2" max="2" width="27.7109375" customWidth="1"/>
    <col min="3" max="3" width="10.42578125" customWidth="1"/>
    <col min="4" max="4" width="7.28515625" customWidth="1"/>
  </cols>
  <sheetData>
    <row r="1" spans="2:25" ht="13.5" thickBot="1"/>
    <row r="2" spans="2:25" ht="31.5" customHeight="1">
      <c r="B2" s="117" t="s">
        <v>85</v>
      </c>
      <c r="C2" s="116"/>
      <c r="D2" s="116"/>
      <c r="E2" s="116"/>
      <c r="F2" s="116"/>
      <c r="G2" s="116"/>
      <c r="H2" s="116"/>
      <c r="I2" s="116"/>
      <c r="J2" s="116"/>
      <c r="K2" s="116"/>
      <c r="L2" s="116"/>
      <c r="M2" s="116"/>
      <c r="N2" s="116"/>
      <c r="O2" s="116"/>
      <c r="P2" s="116"/>
      <c r="Q2" s="116"/>
      <c r="R2" s="116"/>
      <c r="S2" s="116"/>
      <c r="T2" s="116"/>
      <c r="U2" s="116"/>
      <c r="V2" s="116"/>
      <c r="W2" s="116"/>
      <c r="X2" s="116"/>
      <c r="Y2" s="118"/>
    </row>
    <row r="3" spans="2:25" ht="20.25">
      <c r="B3" s="144" t="s">
        <v>15</v>
      </c>
      <c r="C3" s="139"/>
      <c r="D3" s="139"/>
      <c r="E3" s="139"/>
      <c r="F3" s="139"/>
      <c r="G3" s="139"/>
      <c r="H3" s="139"/>
      <c r="I3" s="141"/>
      <c r="J3" s="140" t="s">
        <v>86</v>
      </c>
      <c r="K3" s="142"/>
      <c r="L3" s="142"/>
      <c r="M3" s="142"/>
      <c r="N3" s="142"/>
      <c r="O3" s="142"/>
      <c r="P3" s="142"/>
      <c r="Q3" s="142"/>
      <c r="R3" s="142"/>
      <c r="S3" s="142"/>
      <c r="T3" s="142"/>
      <c r="U3" s="142"/>
      <c r="V3" s="142"/>
      <c r="W3" s="142"/>
      <c r="X3" s="142"/>
      <c r="Y3" s="143"/>
    </row>
    <row r="4" spans="2:25" ht="36" customHeight="1">
      <c r="B4" s="288" t="s">
        <v>87</v>
      </c>
      <c r="C4" s="290" t="s">
        <v>88</v>
      </c>
      <c r="D4" s="286" t="s">
        <v>33</v>
      </c>
      <c r="E4" s="287"/>
      <c r="F4" s="291" t="s">
        <v>89</v>
      </c>
      <c r="G4" s="291" t="s">
        <v>90</v>
      </c>
      <c r="H4" s="291" t="s">
        <v>91</v>
      </c>
      <c r="I4" s="291" t="s">
        <v>92</v>
      </c>
      <c r="J4" s="71" t="s">
        <v>93</v>
      </c>
      <c r="K4" s="113"/>
      <c r="L4" s="71" t="s">
        <v>94</v>
      </c>
      <c r="M4" s="113"/>
      <c r="N4" s="71" t="s">
        <v>95</v>
      </c>
      <c r="O4" s="113"/>
      <c r="P4" s="71" t="s">
        <v>96</v>
      </c>
      <c r="Q4" s="113"/>
      <c r="R4" s="71" t="s">
        <v>97</v>
      </c>
      <c r="S4" s="113"/>
      <c r="T4" s="71" t="s">
        <v>98</v>
      </c>
      <c r="U4" s="113"/>
      <c r="V4" s="71" t="s">
        <v>99</v>
      </c>
      <c r="W4" s="113"/>
      <c r="X4" s="71" t="s">
        <v>100</v>
      </c>
      <c r="Y4" s="119"/>
    </row>
    <row r="5" spans="2:25" ht="24" customHeight="1">
      <c r="B5" s="289"/>
      <c r="C5" s="262"/>
      <c r="D5" s="61" t="s">
        <v>101</v>
      </c>
      <c r="E5" s="61" t="s">
        <v>49</v>
      </c>
      <c r="F5" s="292"/>
      <c r="G5" s="292"/>
      <c r="H5" s="292"/>
      <c r="I5" s="292"/>
      <c r="J5" s="2" t="s">
        <v>102</v>
      </c>
      <c r="K5" s="2" t="s">
        <v>103</v>
      </c>
      <c r="L5" s="2" t="s">
        <v>102</v>
      </c>
      <c r="M5" s="2" t="s">
        <v>103</v>
      </c>
      <c r="N5" s="2" t="s">
        <v>104</v>
      </c>
      <c r="O5" s="2" t="s">
        <v>105</v>
      </c>
      <c r="P5" s="2" t="s">
        <v>104</v>
      </c>
      <c r="Q5" s="2" t="s">
        <v>105</v>
      </c>
      <c r="R5" s="2" t="s">
        <v>106</v>
      </c>
      <c r="S5" s="2" t="s">
        <v>107</v>
      </c>
      <c r="T5" s="2" t="s">
        <v>106</v>
      </c>
      <c r="U5" s="2" t="s">
        <v>107</v>
      </c>
      <c r="V5" s="2" t="s">
        <v>108</v>
      </c>
      <c r="W5" s="2" t="s">
        <v>109</v>
      </c>
      <c r="X5" s="2" t="s">
        <v>108</v>
      </c>
      <c r="Y5" s="120" t="s">
        <v>109</v>
      </c>
    </row>
    <row r="6" spans="2:25" ht="24" customHeight="1">
      <c r="B6" s="58" t="s">
        <v>110</v>
      </c>
      <c r="C6" s="57"/>
      <c r="D6" s="57"/>
      <c r="E6" s="57"/>
      <c r="F6" s="57"/>
      <c r="G6" s="57"/>
      <c r="H6" s="57"/>
      <c r="I6" s="57"/>
      <c r="J6" s="12"/>
      <c r="K6" s="12"/>
      <c r="L6" s="12"/>
      <c r="M6" s="12"/>
      <c r="N6" s="12"/>
      <c r="O6" s="12"/>
      <c r="P6" s="12"/>
      <c r="Q6" s="12"/>
      <c r="R6" s="12"/>
      <c r="S6" s="12"/>
      <c r="T6" s="12"/>
      <c r="U6" s="12"/>
      <c r="V6" s="12"/>
      <c r="W6" s="12"/>
      <c r="X6" s="12"/>
      <c r="Y6" s="13"/>
    </row>
    <row r="7" spans="2:25" ht="24" customHeight="1">
      <c r="B7" s="58" t="s">
        <v>111</v>
      </c>
      <c r="C7" s="57"/>
      <c r="D7" s="57"/>
      <c r="E7" s="57"/>
      <c r="F7" s="57"/>
      <c r="G7" s="57"/>
      <c r="H7" s="57"/>
      <c r="I7" s="57"/>
      <c r="J7" s="12"/>
      <c r="K7" s="12"/>
      <c r="L7" s="12"/>
      <c r="M7" s="12"/>
      <c r="N7" s="12"/>
      <c r="O7" s="12"/>
      <c r="P7" s="12"/>
      <c r="Q7" s="12"/>
      <c r="R7" s="12"/>
      <c r="S7" s="12"/>
      <c r="T7" s="12"/>
      <c r="U7" s="12"/>
      <c r="V7" s="12"/>
      <c r="W7" s="12"/>
      <c r="X7" s="12"/>
      <c r="Y7" s="13"/>
    </row>
    <row r="8" spans="2:25" ht="24" customHeight="1">
      <c r="B8" s="58" t="s">
        <v>112</v>
      </c>
      <c r="C8" s="57"/>
      <c r="D8" s="57"/>
      <c r="E8" s="57"/>
      <c r="F8" s="57"/>
      <c r="G8" s="57"/>
      <c r="H8" s="57"/>
      <c r="I8" s="57"/>
      <c r="J8" s="12"/>
      <c r="K8" s="12"/>
      <c r="L8" s="12"/>
      <c r="M8" s="12"/>
      <c r="N8" s="12"/>
      <c r="O8" s="12"/>
      <c r="P8" s="12"/>
      <c r="Q8" s="12"/>
      <c r="R8" s="12"/>
      <c r="S8" s="12"/>
      <c r="T8" s="12"/>
      <c r="U8" s="12"/>
      <c r="V8" s="12"/>
      <c r="W8" s="12"/>
      <c r="X8" s="12"/>
      <c r="Y8" s="13"/>
    </row>
    <row r="9" spans="2:25" ht="24" customHeight="1" thickBot="1">
      <c r="B9" s="59" t="s">
        <v>113</v>
      </c>
      <c r="C9" s="60"/>
      <c r="D9" s="60"/>
      <c r="E9" s="60"/>
      <c r="F9" s="60"/>
      <c r="G9" s="60"/>
      <c r="H9" s="60"/>
      <c r="I9" s="60"/>
      <c r="J9" s="17"/>
      <c r="K9" s="17"/>
      <c r="L9" s="17"/>
      <c r="M9" s="17"/>
      <c r="N9" s="17"/>
      <c r="O9" s="17"/>
      <c r="P9" s="17"/>
      <c r="Q9" s="17"/>
      <c r="R9" s="17"/>
      <c r="S9" s="17"/>
      <c r="T9" s="17"/>
      <c r="U9" s="17"/>
      <c r="V9" s="17"/>
      <c r="W9" s="17"/>
      <c r="X9" s="17"/>
      <c r="Y9" s="18"/>
    </row>
    <row r="10" spans="2:25">
      <c r="B10" s="28"/>
      <c r="C10" s="28"/>
      <c r="D10" s="28"/>
      <c r="E10" s="28"/>
      <c r="F10" s="28"/>
      <c r="G10" s="28"/>
      <c r="H10" s="28"/>
      <c r="I10" s="28"/>
    </row>
    <row r="11" spans="2:25">
      <c r="B11" s="28"/>
      <c r="C11" s="28"/>
      <c r="D11" s="28"/>
      <c r="E11" s="28"/>
      <c r="F11" s="28"/>
      <c r="G11" s="28"/>
      <c r="H11" s="28"/>
      <c r="I11" s="28"/>
    </row>
    <row r="12" spans="2:25" s="200" customFormat="1" ht="37.5" customHeight="1">
      <c r="B12" s="285"/>
      <c r="C12" s="285"/>
      <c r="D12" s="285"/>
      <c r="E12" s="285"/>
      <c r="F12" s="285"/>
      <c r="G12" s="285"/>
      <c r="H12" s="285"/>
      <c r="I12" s="285"/>
      <c r="J12" s="285"/>
      <c r="K12" s="285"/>
      <c r="L12" s="285"/>
      <c r="M12" s="285"/>
      <c r="N12" s="285"/>
      <c r="O12" s="285"/>
      <c r="P12" s="285"/>
      <c r="Q12" s="285"/>
      <c r="R12" s="285"/>
      <c r="S12" s="285"/>
      <c r="T12" s="285"/>
      <c r="U12" s="285"/>
      <c r="V12" s="285"/>
      <c r="W12" s="285"/>
      <c r="X12" s="285"/>
      <c r="Y12" s="285"/>
    </row>
  </sheetData>
  <mergeCells count="8">
    <mergeCell ref="B12:Y12"/>
    <mergeCell ref="D4:E4"/>
    <mergeCell ref="B4:B5"/>
    <mergeCell ref="C4:C5"/>
    <mergeCell ref="H4:H5"/>
    <mergeCell ref="I4:I5"/>
    <mergeCell ref="F4:F5"/>
    <mergeCell ref="G4:G5"/>
  </mergeCells>
  <dataValidations xWindow="420" yWindow="358" count="6">
    <dataValidation allowBlank="1" showInputMessage="1" showErrorMessage="1" prompt="Escriba el nombre del indicador de resultado. Inserte filas de acuerdo al número de indicadores formulados en el documento CONPES." sqref="B4" xr:uid="{00000000-0002-0000-0100-000000000000}"/>
    <dataValidation allowBlank="1" showInputMessage="1" showErrorMessage="1" prompt="Escriba el año de la línea de base." sqref="D6:I6 D8:I8" xr:uid="{00000000-0002-0000-0100-000001000000}"/>
    <dataValidation allowBlank="1" showInputMessage="1" showErrorMessage="1" prompt="Escriba la fórmula de cálculo del indicador, teniendo en cuenta las indicaciones de la DSEPP consignadas en su Guía Metodológica. " sqref="C4:C5" xr:uid="{00000000-0002-0000-0100-000002000000}"/>
    <dataValidation allowBlank="1" showInputMessage="1" showErrorMessage="1" prompt="Escriba el valor y el año de la línea base de los indicadores que tienen disponibles dicha información. Recuerde que la línea base debe estar expresada en la misma unidad de la meta." sqref="D4:I4" xr:uid="{00000000-0002-0000-0100-000003000000}"/>
    <dataValidation allowBlank="1" showInputMessage="1" showErrorMessage="1" prompt="El avance porcentual de las acciones se calcula con respecto a las metas determinadas para cada vigencia. _x000a__x000a_No modifique las fórmulas y asegúrese de aplicarlas correctamente en todas las filas (acciones) y columnas (cortes)." sqref="K5 M5 O5 Q5 S5 U5 W5 Y5" xr:uid="{00000000-0002-0000-0100-000004000000}"/>
    <dataValidation allowBlank="1" showInputMessage="1" showErrorMessage="1" prompt="Escriba el avance acumulado del indicador para cada acción formulada. _x000a__x000a_El valor del avance debe estar en la misma unidad de la meta y ser consistente con la fórmula de cálculo del indicador._x000a__x000a_" sqref="J5 L5 N5 P5 R5 T5 V5 X5" xr:uid="{00000000-0002-0000-0100-000005000000}"/>
  </dataValidations>
  <pageMargins left="0.70866141732283472" right="0.70866141732283472" top="0.74803149606299213" bottom="0.74803149606299213" header="0.31496062992125984" footer="0.31496062992125984"/>
  <pageSetup scale="42" orientation="landscape" r:id="rId1"/>
  <headerFooter>
    <oddFooter xml:space="preserve">&amp;LF-SDS-03 (VERSIÓN 9)&amp;C&amp;P&amp;RSubdirección Sectorial - Grupo CONPES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1"/>
  <sheetViews>
    <sheetView showWhiteSpace="0" zoomScale="96" zoomScaleNormal="96" zoomScaleSheetLayoutView="30" zoomScalePageLayoutView="96" workbookViewId="0">
      <selection activeCell="C1" sqref="C1"/>
    </sheetView>
  </sheetViews>
  <sheetFormatPr baseColWidth="10" defaultColWidth="10.7109375" defaultRowHeight="15"/>
  <cols>
    <col min="1" max="1" width="20.42578125" style="78" customWidth="1"/>
    <col min="2" max="2" width="28.140625" style="78" customWidth="1"/>
    <col min="3" max="3" width="19.42578125" style="78" customWidth="1"/>
    <col min="4" max="4" width="15" style="78" customWidth="1"/>
    <col min="5" max="5" width="15.42578125" style="78" customWidth="1"/>
    <col min="6" max="6" width="12.42578125" style="78" customWidth="1"/>
    <col min="7" max="7" width="13.28515625" style="78" customWidth="1"/>
    <col min="8" max="8" width="18.28515625" style="78" customWidth="1"/>
    <col min="9" max="9" width="12.28515625" style="78" customWidth="1"/>
    <col min="10" max="10" width="12" style="78" customWidth="1"/>
    <col min="11" max="12" width="13.28515625" style="78" customWidth="1"/>
    <col min="13" max="13" width="4.42578125" style="78" customWidth="1"/>
    <col min="14" max="14" width="4" style="78" customWidth="1"/>
    <col min="15" max="16384" width="10.7109375" style="78"/>
  </cols>
  <sheetData>
    <row r="1" spans="1:14" ht="45" customHeight="1">
      <c r="A1" s="168"/>
      <c r="B1" s="136" t="s">
        <v>114</v>
      </c>
      <c r="C1" s="137"/>
      <c r="D1" s="137"/>
      <c r="E1" s="137"/>
      <c r="F1" s="137"/>
      <c r="G1" s="137"/>
      <c r="H1" s="137"/>
      <c r="I1" s="137"/>
      <c r="J1" s="137"/>
      <c r="K1" s="137"/>
      <c r="L1" s="137"/>
      <c r="M1" s="138"/>
      <c r="N1" s="79"/>
    </row>
    <row r="2" spans="1:14" ht="39.75" customHeight="1">
      <c r="A2" s="298" t="s">
        <v>115</v>
      </c>
      <c r="B2" s="179" t="s">
        <v>87</v>
      </c>
      <c r="C2" s="303"/>
      <c r="D2" s="304"/>
      <c r="E2" s="304"/>
      <c r="F2" s="304"/>
      <c r="G2" s="304"/>
      <c r="H2" s="304"/>
      <c r="I2" s="304"/>
      <c r="J2" s="304"/>
      <c r="K2" s="304"/>
      <c r="L2" s="304"/>
      <c r="M2" s="305"/>
      <c r="N2" s="79"/>
    </row>
    <row r="3" spans="1:14" ht="66" customHeight="1">
      <c r="A3" s="299"/>
      <c r="B3" s="180" t="s">
        <v>116</v>
      </c>
      <c r="C3" s="306"/>
      <c r="D3" s="307"/>
      <c r="E3" s="307"/>
      <c r="F3" s="307"/>
      <c r="G3" s="307"/>
      <c r="H3" s="307"/>
      <c r="I3" s="307"/>
      <c r="J3" s="307"/>
      <c r="K3" s="307"/>
      <c r="L3" s="307"/>
      <c r="M3" s="308"/>
      <c r="N3" s="79"/>
    </row>
    <row r="4" spans="1:14" ht="36" customHeight="1">
      <c r="A4" s="299"/>
      <c r="B4" s="181" t="s">
        <v>117</v>
      </c>
      <c r="C4" s="174"/>
      <c r="D4" s="175"/>
      <c r="E4" s="175"/>
      <c r="F4" s="175"/>
      <c r="G4" s="175"/>
      <c r="H4" s="175"/>
      <c r="I4" s="175"/>
      <c r="J4" s="175"/>
      <c r="K4" s="175"/>
      <c r="L4" s="175"/>
      <c r="M4" s="185"/>
    </row>
    <row r="5" spans="1:14" ht="18">
      <c r="A5" s="299"/>
      <c r="B5" s="182" t="s">
        <v>8</v>
      </c>
      <c r="C5" s="174"/>
      <c r="D5" s="175"/>
      <c r="E5" s="175"/>
      <c r="F5" s="175"/>
      <c r="G5" s="175"/>
      <c r="H5" s="175"/>
      <c r="I5" s="175"/>
      <c r="J5" s="175"/>
      <c r="K5" s="175"/>
      <c r="L5" s="175"/>
      <c r="M5" s="185"/>
    </row>
    <row r="6" spans="1:14" ht="18">
      <c r="A6" s="299"/>
      <c r="B6" s="181" t="s">
        <v>118</v>
      </c>
      <c r="C6" s="174"/>
      <c r="D6" s="175"/>
      <c r="E6" s="175"/>
      <c r="F6" s="175"/>
      <c r="G6" s="175"/>
      <c r="H6" s="175"/>
      <c r="I6" s="175"/>
      <c r="J6" s="175"/>
      <c r="K6" s="175"/>
      <c r="L6" s="175"/>
      <c r="M6" s="185"/>
    </row>
    <row r="7" spans="1:14" ht="18">
      <c r="A7" s="299"/>
      <c r="B7" s="182" t="s">
        <v>119</v>
      </c>
      <c r="C7" s="80"/>
      <c r="D7" s="81"/>
      <c r="E7" s="81"/>
      <c r="F7" s="81"/>
      <c r="G7" s="81"/>
      <c r="H7" s="82" t="s">
        <v>23</v>
      </c>
      <c r="I7" s="80"/>
      <c r="J7" s="81"/>
      <c r="K7" s="81"/>
      <c r="L7" s="81"/>
      <c r="M7" s="83"/>
      <c r="N7" s="79"/>
    </row>
    <row r="8" spans="1:14" ht="71.25" customHeight="1">
      <c r="A8" s="300"/>
      <c r="B8" s="180" t="s">
        <v>120</v>
      </c>
      <c r="C8" s="303"/>
      <c r="D8" s="304"/>
      <c r="E8" s="304"/>
      <c r="F8" s="304"/>
      <c r="G8" s="304"/>
      <c r="H8" s="304"/>
      <c r="I8" s="304"/>
      <c r="J8" s="304"/>
      <c r="K8" s="304"/>
      <c r="L8" s="304"/>
      <c r="M8" s="305"/>
      <c r="N8" s="79"/>
    </row>
    <row r="9" spans="1:14" ht="18">
      <c r="A9" s="301" t="s">
        <v>121</v>
      </c>
      <c r="B9" s="180" t="s">
        <v>31</v>
      </c>
      <c r="C9" s="309"/>
      <c r="D9" s="310"/>
      <c r="E9" s="310"/>
      <c r="F9" s="310"/>
      <c r="G9" s="310"/>
      <c r="H9" s="310"/>
      <c r="I9" s="310"/>
      <c r="J9" s="310"/>
      <c r="K9" s="310"/>
      <c r="L9" s="310"/>
      <c r="M9" s="311"/>
      <c r="N9" s="79"/>
    </row>
    <row r="10" spans="1:14" ht="22.5" customHeight="1">
      <c r="A10" s="293"/>
      <c r="B10" s="312" t="s">
        <v>122</v>
      </c>
      <c r="C10" s="84"/>
      <c r="D10" s="85"/>
      <c r="E10" s="85"/>
      <c r="F10" s="85"/>
      <c r="G10" s="85"/>
      <c r="H10" s="85"/>
      <c r="I10" s="85"/>
      <c r="J10" s="85"/>
      <c r="K10" s="85"/>
      <c r="L10" s="85"/>
      <c r="M10" s="86"/>
      <c r="N10" s="79"/>
    </row>
    <row r="11" spans="1:14" ht="11.25" customHeight="1">
      <c r="A11" s="293"/>
      <c r="B11" s="313"/>
      <c r="C11" s="87"/>
      <c r="D11" s="88"/>
      <c r="E11" s="89"/>
      <c r="F11" s="88"/>
      <c r="G11" s="89"/>
      <c r="H11" s="88"/>
      <c r="I11" s="89"/>
      <c r="J11" s="88"/>
      <c r="K11" s="89"/>
      <c r="L11" s="89"/>
      <c r="M11" s="109"/>
      <c r="N11" s="79"/>
    </row>
    <row r="12" spans="1:14" ht="18">
      <c r="A12" s="293"/>
      <c r="B12" s="313"/>
      <c r="C12" s="91" t="s">
        <v>123</v>
      </c>
      <c r="D12" s="92"/>
      <c r="E12" s="93" t="s">
        <v>124</v>
      </c>
      <c r="F12" s="92"/>
      <c r="G12" s="93" t="s">
        <v>125</v>
      </c>
      <c r="H12" s="92"/>
      <c r="I12" s="93" t="s">
        <v>126</v>
      </c>
      <c r="J12" s="92"/>
      <c r="K12" s="93" t="s">
        <v>127</v>
      </c>
      <c r="L12" s="176"/>
      <c r="M12" s="177"/>
      <c r="N12" s="79"/>
    </row>
    <row r="13" spans="1:14" ht="18">
      <c r="A13" s="293"/>
      <c r="B13" s="313"/>
      <c r="C13" s="91" t="s">
        <v>128</v>
      </c>
      <c r="D13" s="94"/>
      <c r="E13" s="93" t="s">
        <v>129</v>
      </c>
      <c r="F13" s="94"/>
      <c r="G13" s="93" t="s">
        <v>130</v>
      </c>
      <c r="H13" s="94"/>
      <c r="I13" s="93" t="s">
        <v>131</v>
      </c>
      <c r="J13" s="94"/>
      <c r="K13" s="93" t="s">
        <v>132</v>
      </c>
      <c r="L13" s="176"/>
      <c r="M13" s="177"/>
      <c r="N13" s="79"/>
    </row>
    <row r="14" spans="1:14" ht="18.75">
      <c r="A14" s="293"/>
      <c r="B14" s="313"/>
      <c r="C14" s="91" t="s">
        <v>133</v>
      </c>
      <c r="D14" s="94"/>
      <c r="E14" s="93" t="s">
        <v>134</v>
      </c>
      <c r="F14" s="315"/>
      <c r="G14" s="315"/>
      <c r="H14" s="315"/>
      <c r="I14" s="315"/>
      <c r="J14" s="315"/>
      <c r="K14" s="315"/>
      <c r="L14" s="315"/>
      <c r="M14" s="316"/>
      <c r="N14" s="79"/>
    </row>
    <row r="15" spans="1:14" ht="18">
      <c r="A15" s="293"/>
      <c r="B15" s="314"/>
      <c r="C15" s="317"/>
      <c r="D15" s="318"/>
      <c r="E15" s="318"/>
      <c r="F15" s="318"/>
      <c r="G15" s="318"/>
      <c r="H15" s="318"/>
      <c r="I15" s="318"/>
      <c r="J15" s="318"/>
      <c r="K15" s="318"/>
      <c r="L15" s="318"/>
      <c r="M15" s="319"/>
      <c r="N15" s="79"/>
    </row>
    <row r="16" spans="1:14" ht="13.5" customHeight="1">
      <c r="A16" s="293"/>
      <c r="B16" s="313" t="s">
        <v>135</v>
      </c>
      <c r="C16" s="95"/>
      <c r="D16" s="96"/>
      <c r="E16" s="96"/>
      <c r="F16" s="96"/>
      <c r="G16" s="96"/>
      <c r="H16" s="96"/>
      <c r="I16" s="96"/>
      <c r="J16" s="96"/>
      <c r="K16" s="96"/>
      <c r="L16" s="96"/>
      <c r="M16" s="97"/>
      <c r="N16" s="79"/>
    </row>
    <row r="17" spans="1:14" ht="18">
      <c r="A17" s="293"/>
      <c r="B17" s="313"/>
      <c r="C17" s="98" t="s">
        <v>136</v>
      </c>
      <c r="D17" s="99"/>
      <c r="E17" s="96"/>
      <c r="F17" s="100" t="s">
        <v>137</v>
      </c>
      <c r="G17" s="94"/>
      <c r="H17" s="96"/>
      <c r="I17" s="100" t="s">
        <v>138</v>
      </c>
      <c r="J17" s="101"/>
      <c r="K17" s="102"/>
      <c r="L17" s="178"/>
      <c r="M17" s="97"/>
      <c r="N17" s="79"/>
    </row>
    <row r="18" spans="1:14" ht="18">
      <c r="A18" s="293"/>
      <c r="B18" s="314"/>
      <c r="C18" s="317"/>
      <c r="D18" s="318"/>
      <c r="E18" s="318"/>
      <c r="F18" s="318"/>
      <c r="G18" s="318"/>
      <c r="H18" s="318"/>
      <c r="I18" s="318"/>
      <c r="J18" s="318"/>
      <c r="K18" s="318"/>
      <c r="L18" s="318"/>
      <c r="M18" s="319"/>
      <c r="N18" s="79"/>
    </row>
    <row r="19" spans="1:14" ht="18">
      <c r="A19" s="293"/>
      <c r="B19" s="313" t="s">
        <v>139</v>
      </c>
      <c r="C19" s="103"/>
      <c r="D19" s="104"/>
      <c r="E19" s="104"/>
      <c r="F19" s="104"/>
      <c r="G19" s="104"/>
      <c r="H19" s="104"/>
      <c r="I19" s="104"/>
      <c r="J19" s="104"/>
      <c r="K19" s="104"/>
      <c r="L19" s="104"/>
      <c r="M19" s="105"/>
      <c r="N19" s="79"/>
    </row>
    <row r="20" spans="1:14" ht="18.75">
      <c r="A20" s="293"/>
      <c r="B20" s="313"/>
      <c r="C20" s="106"/>
      <c r="D20" s="126" t="s">
        <v>140</v>
      </c>
      <c r="E20" s="126"/>
      <c r="F20" s="126" t="s">
        <v>141</v>
      </c>
      <c r="G20" s="126"/>
      <c r="H20" s="125" t="s">
        <v>142</v>
      </c>
      <c r="I20" s="125"/>
      <c r="J20" s="125" t="s">
        <v>143</v>
      </c>
      <c r="K20" s="126"/>
      <c r="L20" s="126" t="s">
        <v>144</v>
      </c>
      <c r="M20" s="109"/>
      <c r="N20" s="79"/>
    </row>
    <row r="21" spans="1:14" ht="18.75">
      <c r="A21" s="293"/>
      <c r="B21" s="313"/>
      <c r="C21" s="106"/>
      <c r="D21" s="127"/>
      <c r="E21" s="129"/>
      <c r="F21" s="130"/>
      <c r="G21" s="128"/>
      <c r="H21" s="131"/>
      <c r="I21" s="132"/>
      <c r="J21" s="133"/>
      <c r="K21" s="128"/>
      <c r="L21" s="89"/>
      <c r="M21" s="109"/>
      <c r="N21" s="79"/>
    </row>
    <row r="22" spans="1:14" ht="18.75">
      <c r="A22" s="293"/>
      <c r="B22" s="313"/>
      <c r="C22" s="106"/>
      <c r="D22" s="107"/>
      <c r="E22" s="89"/>
      <c r="F22" s="89"/>
      <c r="G22" s="115"/>
      <c r="H22" s="89"/>
      <c r="I22" s="114"/>
      <c r="J22" s="114"/>
      <c r="K22" s="89"/>
      <c r="L22" s="89"/>
      <c r="M22" s="109"/>
      <c r="N22" s="79"/>
    </row>
    <row r="23" spans="1:14" ht="36">
      <c r="A23" s="293"/>
      <c r="B23" s="180" t="s">
        <v>145</v>
      </c>
      <c r="C23" s="303"/>
      <c r="D23" s="304"/>
      <c r="E23" s="304"/>
      <c r="F23" s="304"/>
      <c r="G23" s="304"/>
      <c r="H23" s="304"/>
      <c r="I23" s="304"/>
      <c r="J23" s="304"/>
      <c r="K23" s="304"/>
      <c r="L23" s="304"/>
      <c r="M23" s="305"/>
      <c r="N23" s="79"/>
    </row>
    <row r="24" spans="1:14" ht="53.25" customHeight="1">
      <c r="A24" s="293"/>
      <c r="B24" s="180" t="s">
        <v>146</v>
      </c>
      <c r="C24" s="303"/>
      <c r="D24" s="304"/>
      <c r="E24" s="304"/>
      <c r="F24" s="304"/>
      <c r="G24" s="304"/>
      <c r="H24" s="304"/>
      <c r="I24" s="304"/>
      <c r="J24" s="304"/>
      <c r="K24" s="304"/>
      <c r="L24" s="304"/>
      <c r="M24" s="305"/>
      <c r="N24" s="79"/>
    </row>
    <row r="25" spans="1:14" ht="18.75" customHeight="1">
      <c r="A25" s="293"/>
      <c r="B25" s="180" t="s">
        <v>147</v>
      </c>
      <c r="C25" s="303"/>
      <c r="D25" s="304"/>
      <c r="E25" s="304"/>
      <c r="F25" s="304"/>
      <c r="G25" s="304"/>
      <c r="H25" s="304"/>
      <c r="I25" s="304"/>
      <c r="J25" s="304"/>
      <c r="K25" s="304"/>
      <c r="L25" s="304"/>
      <c r="M25" s="305"/>
      <c r="N25" s="79"/>
    </row>
    <row r="26" spans="1:14" ht="18">
      <c r="A26" s="302"/>
      <c r="B26" s="180" t="s">
        <v>148</v>
      </c>
      <c r="C26" s="303"/>
      <c r="D26" s="304"/>
      <c r="E26" s="304"/>
      <c r="F26" s="304"/>
      <c r="G26" s="304"/>
      <c r="H26" s="304"/>
      <c r="I26" s="304"/>
      <c r="J26" s="304"/>
      <c r="K26" s="304"/>
      <c r="L26" s="304"/>
      <c r="M26" s="305"/>
      <c r="N26" s="79"/>
    </row>
    <row r="27" spans="1:14" ht="18">
      <c r="A27" s="293" t="s">
        <v>149</v>
      </c>
      <c r="B27" s="313" t="s">
        <v>150</v>
      </c>
      <c r="C27" s="121"/>
      <c r="D27" s="122"/>
      <c r="E27" s="122"/>
      <c r="F27" s="122"/>
      <c r="G27" s="122"/>
      <c r="H27" s="122"/>
      <c r="I27" s="122"/>
      <c r="J27" s="122"/>
      <c r="K27" s="122"/>
      <c r="L27" s="122"/>
      <c r="M27" s="123"/>
      <c r="N27" s="79"/>
    </row>
    <row r="28" spans="1:14" ht="18">
      <c r="A28" s="293"/>
      <c r="B28" s="313"/>
      <c r="C28" s="122"/>
      <c r="D28" s="126" t="s">
        <v>140</v>
      </c>
      <c r="E28" s="126"/>
      <c r="F28" s="126" t="s">
        <v>141</v>
      </c>
      <c r="G28" s="126"/>
      <c r="H28" s="126" t="s">
        <v>142</v>
      </c>
      <c r="I28" s="126"/>
      <c r="J28" s="126" t="s">
        <v>143</v>
      </c>
      <c r="K28" s="126"/>
      <c r="L28" s="122"/>
      <c r="M28" s="123"/>
      <c r="N28" s="79"/>
    </row>
    <row r="29" spans="1:14" ht="36">
      <c r="A29" s="293"/>
      <c r="B29" s="313"/>
      <c r="D29" s="108" t="s">
        <v>151</v>
      </c>
      <c r="E29" s="124" t="s">
        <v>152</v>
      </c>
      <c r="F29" s="108" t="s">
        <v>151</v>
      </c>
      <c r="G29" s="124" t="s">
        <v>152</v>
      </c>
      <c r="H29" s="108" t="s">
        <v>151</v>
      </c>
      <c r="I29" s="124" t="s">
        <v>152</v>
      </c>
      <c r="J29" s="108" t="s">
        <v>151</v>
      </c>
      <c r="K29" s="108" t="s">
        <v>152</v>
      </c>
      <c r="L29" s="126"/>
      <c r="M29" s="109"/>
      <c r="N29" s="79"/>
    </row>
    <row r="30" spans="1:14" ht="18.75">
      <c r="A30" s="293"/>
      <c r="B30" s="313"/>
      <c r="C30" s="115" t="s">
        <v>150</v>
      </c>
      <c r="D30" s="110"/>
      <c r="E30" s="110"/>
      <c r="F30" s="111"/>
      <c r="G30" s="110"/>
      <c r="H30" s="134"/>
      <c r="I30" s="135"/>
      <c r="J30" s="135"/>
      <c r="K30" s="110"/>
      <c r="L30" s="89"/>
      <c r="M30" s="109"/>
      <c r="N30" s="79"/>
    </row>
    <row r="31" spans="1:14" ht="18">
      <c r="A31" s="293"/>
      <c r="B31" s="313"/>
      <c r="C31" s="115" t="s">
        <v>58</v>
      </c>
      <c r="D31" s="110" t="str">
        <f>IF(D21="","",D30/$D$21)</f>
        <v/>
      </c>
      <c r="E31" s="110" t="str">
        <f>IF(E21="","",E30/$D$21)</f>
        <v/>
      </c>
      <c r="F31" s="110" t="str">
        <f>IF(F21="","",F30/$F$21)</f>
        <v/>
      </c>
      <c r="G31" s="110" t="str">
        <f>IF(G21="","",G30/$F$21)</f>
        <v/>
      </c>
      <c r="H31" s="110" t="str">
        <f>IF(H21="","",H30/$H$21)</f>
        <v/>
      </c>
      <c r="I31" s="110" t="str">
        <f>IF(I21="","",I30/$H$21)</f>
        <v/>
      </c>
      <c r="J31" s="110" t="str">
        <f>IF(J21="","",J30/$J$21)</f>
        <v/>
      </c>
      <c r="K31" s="110" t="str">
        <f>IF(K21="","",K30/$J$21)</f>
        <v/>
      </c>
      <c r="L31" s="89"/>
      <c r="M31" s="109"/>
      <c r="N31" s="79"/>
    </row>
    <row r="32" spans="1:14" ht="18">
      <c r="A32" s="293"/>
      <c r="B32" s="313"/>
      <c r="C32" s="115"/>
      <c r="D32" s="88"/>
      <c r="E32" s="88"/>
      <c r="F32" s="88"/>
      <c r="G32" s="88"/>
      <c r="H32" s="88"/>
      <c r="I32" s="88"/>
      <c r="J32" s="88"/>
      <c r="K32" s="88"/>
      <c r="L32" s="89"/>
      <c r="M32" s="109"/>
      <c r="N32" s="79"/>
    </row>
    <row r="33" spans="1:14" ht="21.75" customHeight="1">
      <c r="A33" s="293"/>
      <c r="B33" s="313"/>
      <c r="C33" s="104" t="s">
        <v>153</v>
      </c>
      <c r="D33" s="110"/>
      <c r="E33" s="110"/>
      <c r="F33" s="110"/>
      <c r="G33" s="110"/>
      <c r="H33" s="110"/>
      <c r="I33" s="110"/>
      <c r="J33" s="110"/>
      <c r="K33" s="110"/>
      <c r="L33" s="89"/>
      <c r="M33" s="109"/>
      <c r="N33" s="79"/>
    </row>
    <row r="34" spans="1:14" ht="18">
      <c r="A34" s="293"/>
      <c r="B34" s="314"/>
      <c r="C34" s="112"/>
      <c r="D34" s="88"/>
      <c r="E34" s="88"/>
      <c r="F34" s="88"/>
      <c r="G34" s="88"/>
      <c r="H34" s="88"/>
      <c r="I34" s="88"/>
      <c r="J34" s="88"/>
      <c r="K34" s="88"/>
      <c r="L34" s="88"/>
      <c r="M34" s="90"/>
      <c r="N34" s="79"/>
    </row>
    <row r="35" spans="1:14" ht="18">
      <c r="A35" s="293"/>
      <c r="B35" s="328" t="s">
        <v>154</v>
      </c>
      <c r="C35" s="333" t="s">
        <v>155</v>
      </c>
      <c r="D35" s="334"/>
      <c r="E35" s="306"/>
      <c r="F35" s="307"/>
      <c r="G35" s="307"/>
      <c r="H35" s="307"/>
      <c r="I35" s="307"/>
      <c r="J35" s="307"/>
      <c r="K35" s="307"/>
      <c r="L35" s="307"/>
      <c r="M35" s="308"/>
      <c r="N35" s="79"/>
    </row>
    <row r="36" spans="1:14" ht="18" customHeight="1">
      <c r="A36" s="293"/>
      <c r="B36" s="329"/>
      <c r="C36" s="323" t="s">
        <v>156</v>
      </c>
      <c r="D36" s="324"/>
      <c r="E36" s="320"/>
      <c r="F36" s="320"/>
      <c r="G36" s="320"/>
      <c r="H36" s="320"/>
      <c r="I36" s="320"/>
      <c r="J36" s="320"/>
      <c r="K36" s="320"/>
      <c r="L36" s="321"/>
      <c r="M36" s="322"/>
      <c r="N36" s="79"/>
    </row>
    <row r="37" spans="1:14" ht="18" customHeight="1">
      <c r="A37" s="293"/>
      <c r="B37" s="329"/>
      <c r="C37" s="103" t="s">
        <v>157</v>
      </c>
      <c r="D37" s="146"/>
      <c r="E37" s="320"/>
      <c r="F37" s="320"/>
      <c r="G37" s="320"/>
      <c r="H37" s="320"/>
      <c r="I37" s="320"/>
      <c r="J37" s="320"/>
      <c r="K37" s="320"/>
      <c r="L37" s="321"/>
      <c r="M37" s="322"/>
      <c r="N37" s="79"/>
    </row>
    <row r="38" spans="1:14" ht="18" customHeight="1">
      <c r="A38" s="293"/>
      <c r="B38" s="329"/>
      <c r="C38" s="335" t="s">
        <v>158</v>
      </c>
      <c r="D38" s="336"/>
      <c r="E38" s="320"/>
      <c r="F38" s="320"/>
      <c r="G38" s="320"/>
      <c r="H38" s="320"/>
      <c r="I38" s="320"/>
      <c r="J38" s="320"/>
      <c r="K38" s="320"/>
      <c r="L38" s="321"/>
      <c r="M38" s="322"/>
      <c r="N38" s="79"/>
    </row>
    <row r="39" spans="1:14" ht="18" customHeight="1">
      <c r="A39" s="293"/>
      <c r="B39" s="329"/>
      <c r="C39" s="323" t="s">
        <v>159</v>
      </c>
      <c r="D39" s="324"/>
      <c r="E39" s="325"/>
      <c r="F39" s="325"/>
      <c r="G39" s="325"/>
      <c r="H39" s="325"/>
      <c r="I39" s="325"/>
      <c r="J39" s="325"/>
      <c r="K39" s="325"/>
      <c r="L39" s="326"/>
      <c r="M39" s="327"/>
      <c r="N39" s="79"/>
    </row>
    <row r="40" spans="1:14" ht="18" customHeight="1" thickBot="1">
      <c r="A40" s="294"/>
      <c r="B40" s="330"/>
      <c r="C40" s="331" t="s">
        <v>160</v>
      </c>
      <c r="D40" s="332"/>
      <c r="E40" s="320"/>
      <c r="F40" s="320"/>
      <c r="G40" s="320"/>
      <c r="H40" s="320"/>
      <c r="I40" s="320"/>
      <c r="J40" s="320"/>
      <c r="K40" s="320"/>
      <c r="L40" s="321"/>
      <c r="M40" s="322"/>
      <c r="N40" s="79"/>
    </row>
    <row r="41" spans="1:14" ht="39.75" customHeight="1" thickBot="1">
      <c r="A41" s="184" t="s">
        <v>161</v>
      </c>
      <c r="B41" s="183"/>
      <c r="C41" s="295"/>
      <c r="D41" s="296"/>
      <c r="E41" s="296"/>
      <c r="F41" s="296"/>
      <c r="G41" s="296"/>
      <c r="H41" s="296"/>
      <c r="I41" s="296"/>
      <c r="J41" s="296"/>
      <c r="K41" s="296"/>
      <c r="L41" s="296"/>
      <c r="M41" s="297"/>
      <c r="N41" s="79"/>
    </row>
  </sheetData>
  <mergeCells count="31">
    <mergeCell ref="C24:M24"/>
    <mergeCell ref="C25:M25"/>
    <mergeCell ref="B16:B18"/>
    <mergeCell ref="C18:M18"/>
    <mergeCell ref="C39:D39"/>
    <mergeCell ref="E39:M39"/>
    <mergeCell ref="B35:B40"/>
    <mergeCell ref="C40:D40"/>
    <mergeCell ref="E40:M40"/>
    <mergeCell ref="C35:D35"/>
    <mergeCell ref="E35:M35"/>
    <mergeCell ref="C36:D36"/>
    <mergeCell ref="E36:M36"/>
    <mergeCell ref="E37:M37"/>
    <mergeCell ref="C38:D38"/>
    <mergeCell ref="A27:A40"/>
    <mergeCell ref="C41:M41"/>
    <mergeCell ref="A2:A8"/>
    <mergeCell ref="A9:A26"/>
    <mergeCell ref="C2:M2"/>
    <mergeCell ref="C3:M3"/>
    <mergeCell ref="C8:M8"/>
    <mergeCell ref="C23:M23"/>
    <mergeCell ref="C9:M9"/>
    <mergeCell ref="B10:B15"/>
    <mergeCell ref="F14:M14"/>
    <mergeCell ref="C15:M15"/>
    <mergeCell ref="B27:B34"/>
    <mergeCell ref="B19:B22"/>
    <mergeCell ref="E38:M38"/>
    <mergeCell ref="C26:M26"/>
  </mergeCells>
  <printOptions horizontalCentered="1" verticalCentered="1"/>
  <pageMargins left="0" right="0" top="0" bottom="0" header="0" footer="0"/>
  <pageSetup paperSize="9" scale="51" orientation="landscape" r:id="rId1"/>
  <headerFooter>
    <oddFooter xml:space="preserve">&amp;LF-SDS-03 (VERSIÓN 9)&amp;C&amp;P&amp;RSubdirección Sectorial - Grupo CONPES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74"/>
  <sheetViews>
    <sheetView showGridLines="0" topLeftCell="A4" zoomScale="85" zoomScaleNormal="85" zoomScaleSheetLayoutView="32" workbookViewId="0">
      <selection activeCell="B23" sqref="B23"/>
    </sheetView>
  </sheetViews>
  <sheetFormatPr baseColWidth="10" defaultColWidth="10.7109375" defaultRowHeight="12.75"/>
  <cols>
    <col min="1" max="1" width="29.7109375" customWidth="1"/>
    <col min="2" max="2" width="150.42578125" customWidth="1"/>
  </cols>
  <sheetData>
    <row r="1" spans="1:2" ht="27.75" customHeight="1">
      <c r="A1" s="347" t="s">
        <v>162</v>
      </c>
      <c r="B1" s="347"/>
    </row>
    <row r="2" spans="1:2" ht="30.75" customHeight="1">
      <c r="A2" s="170" t="s">
        <v>163</v>
      </c>
      <c r="B2" s="171" t="s">
        <v>120</v>
      </c>
    </row>
    <row r="3" spans="1:2" ht="153">
      <c r="A3" s="195" t="s">
        <v>164</v>
      </c>
      <c r="B3" s="172" t="s">
        <v>165</v>
      </c>
    </row>
    <row r="4" spans="1:2" ht="140.25">
      <c r="A4" s="346" t="s">
        <v>166</v>
      </c>
      <c r="B4" s="172" t="s">
        <v>167</v>
      </c>
    </row>
    <row r="5" spans="1:2" ht="114.75">
      <c r="A5" s="346"/>
      <c r="B5" s="172" t="s">
        <v>168</v>
      </c>
    </row>
    <row r="6" spans="1:2" ht="48" customHeight="1">
      <c r="A6" s="346"/>
      <c r="B6" s="172" t="s">
        <v>169</v>
      </c>
    </row>
    <row r="7" spans="1:2" ht="82.5" customHeight="1">
      <c r="A7" s="346"/>
      <c r="B7" s="172" t="s">
        <v>170</v>
      </c>
    </row>
    <row r="8" spans="1:2" ht="33.75" customHeight="1">
      <c r="A8" s="346"/>
      <c r="B8" s="172" t="s">
        <v>171</v>
      </c>
    </row>
    <row r="9" spans="1:2" ht="409.5">
      <c r="A9" s="346"/>
      <c r="B9" s="172" t="s">
        <v>172</v>
      </c>
    </row>
    <row r="10" spans="1:2" ht="47.25" customHeight="1">
      <c r="A10" s="346"/>
      <c r="B10" s="172" t="s">
        <v>173</v>
      </c>
    </row>
    <row r="11" spans="1:2" ht="45" customHeight="1">
      <c r="A11" s="346"/>
      <c r="B11" s="172" t="s">
        <v>174</v>
      </c>
    </row>
    <row r="12" spans="1:2" ht="41.25" customHeight="1">
      <c r="A12" s="346"/>
      <c r="B12" s="172" t="s">
        <v>175</v>
      </c>
    </row>
    <row r="13" spans="1:2" ht="270.75" customHeight="1">
      <c r="A13" s="346" t="s">
        <v>176</v>
      </c>
      <c r="B13" s="173" t="s">
        <v>177</v>
      </c>
    </row>
    <row r="14" spans="1:2" ht="242.25">
      <c r="A14" s="346"/>
      <c r="B14" s="173" t="s">
        <v>178</v>
      </c>
    </row>
    <row r="15" spans="1:2" ht="355.5" customHeight="1">
      <c r="A15" s="346"/>
      <c r="B15" s="173" t="s">
        <v>179</v>
      </c>
    </row>
    <row r="16" spans="1:2" ht="53.25" customHeight="1">
      <c r="A16" s="195" t="s">
        <v>180</v>
      </c>
      <c r="B16" s="172" t="s">
        <v>181</v>
      </c>
    </row>
    <row r="18" spans="1:2" ht="16.5" thickBot="1">
      <c r="A18" s="347" t="s">
        <v>182</v>
      </c>
      <c r="B18" s="347"/>
    </row>
    <row r="19" spans="1:2" ht="17.25" thickTop="1" thickBot="1">
      <c r="A19" s="4" t="s">
        <v>163</v>
      </c>
      <c r="B19" s="5" t="s">
        <v>120</v>
      </c>
    </row>
    <row r="20" spans="1:2" ht="46.35" customHeight="1" thickTop="1">
      <c r="A20" s="354" t="s">
        <v>183</v>
      </c>
      <c r="B20" s="162" t="s">
        <v>184</v>
      </c>
    </row>
    <row r="21" spans="1:2" ht="33" customHeight="1">
      <c r="A21" s="355"/>
      <c r="B21" s="163" t="s">
        <v>185</v>
      </c>
    </row>
    <row r="22" spans="1:2" ht="57.75" customHeight="1">
      <c r="A22" s="355"/>
      <c r="B22" s="164" t="s">
        <v>186</v>
      </c>
    </row>
    <row r="23" spans="1:2" ht="33.75" customHeight="1">
      <c r="A23" s="355"/>
      <c r="B23" s="164" t="s">
        <v>187</v>
      </c>
    </row>
    <row r="24" spans="1:2" ht="59.25" customHeight="1">
      <c r="A24" s="355"/>
      <c r="B24" s="164" t="s">
        <v>188</v>
      </c>
    </row>
    <row r="25" spans="1:2" ht="26.25" customHeight="1">
      <c r="A25" s="355" t="s">
        <v>189</v>
      </c>
      <c r="B25" s="164" t="s">
        <v>190</v>
      </c>
    </row>
    <row r="26" spans="1:2" ht="20.25" customHeight="1">
      <c r="A26" s="355"/>
      <c r="B26" s="164" t="s">
        <v>191</v>
      </c>
    </row>
    <row r="27" spans="1:2" ht="25.5" customHeight="1">
      <c r="A27" s="355"/>
      <c r="B27" s="164" t="s">
        <v>192</v>
      </c>
    </row>
    <row r="28" spans="1:2" ht="59.25" customHeight="1">
      <c r="A28" s="355"/>
      <c r="B28" s="164" t="s">
        <v>193</v>
      </c>
    </row>
    <row r="29" spans="1:2" ht="68.25" customHeight="1">
      <c r="A29" s="355"/>
      <c r="B29" s="164" t="s">
        <v>194</v>
      </c>
    </row>
    <row r="30" spans="1:2" ht="59.25" customHeight="1">
      <c r="A30" s="355"/>
      <c r="B30" s="164" t="s">
        <v>195</v>
      </c>
    </row>
    <row r="31" spans="1:2" ht="43.5" customHeight="1">
      <c r="A31" s="355"/>
      <c r="B31" s="164" t="s">
        <v>196</v>
      </c>
    </row>
    <row r="32" spans="1:2" ht="30" customHeight="1">
      <c r="A32" s="355"/>
      <c r="B32" s="164" t="s">
        <v>197</v>
      </c>
    </row>
    <row r="33" spans="1:2" ht="32.25" customHeight="1">
      <c r="A33" s="355"/>
      <c r="B33" s="164" t="s">
        <v>198</v>
      </c>
    </row>
    <row r="34" spans="1:2" ht="175.5" customHeight="1">
      <c r="A34" s="355" t="s">
        <v>199</v>
      </c>
      <c r="B34" s="165" t="s">
        <v>200</v>
      </c>
    </row>
    <row r="35" spans="1:2" ht="59.25" customHeight="1">
      <c r="A35" s="355"/>
      <c r="B35" s="164" t="s">
        <v>201</v>
      </c>
    </row>
    <row r="36" spans="1:2" ht="38.25" customHeight="1">
      <c r="A36" s="196" t="s">
        <v>202</v>
      </c>
      <c r="B36" s="169" t="s">
        <v>203</v>
      </c>
    </row>
    <row r="37" spans="1:2" ht="38.25" customHeight="1" thickBot="1">
      <c r="A37" s="166" t="s">
        <v>204</v>
      </c>
      <c r="B37" s="167" t="s">
        <v>205</v>
      </c>
    </row>
    <row r="38" spans="1:2" ht="13.5" thickTop="1"/>
    <row r="41" spans="1:2" ht="13.5" thickBot="1"/>
    <row r="42" spans="1:2" ht="27.75" customHeight="1" thickTop="1" thickBot="1">
      <c r="A42" s="352" t="s">
        <v>206</v>
      </c>
      <c r="B42" s="353"/>
    </row>
    <row r="43" spans="1:2" ht="30.75" customHeight="1" thickTop="1">
      <c r="A43" s="348" t="s">
        <v>207</v>
      </c>
      <c r="B43" s="349"/>
    </row>
    <row r="44" spans="1:2" ht="27.75" customHeight="1">
      <c r="A44" s="348" t="s">
        <v>208</v>
      </c>
      <c r="B44" s="349"/>
    </row>
    <row r="45" spans="1:2" ht="27.75" customHeight="1">
      <c r="A45" s="348" t="s">
        <v>209</v>
      </c>
      <c r="B45" s="349"/>
    </row>
    <row r="46" spans="1:2" ht="27.75" customHeight="1" thickBot="1">
      <c r="A46" s="350" t="s">
        <v>210</v>
      </c>
      <c r="B46" s="351"/>
    </row>
    <row r="47" spans="1:2" ht="13.5" thickTop="1"/>
    <row r="49" spans="1:11" ht="18">
      <c r="A49" s="338"/>
      <c r="B49" s="339"/>
      <c r="C49" s="339"/>
      <c r="D49" s="339"/>
      <c r="E49" s="339"/>
      <c r="F49" s="339"/>
      <c r="G49" s="339"/>
      <c r="H49" s="339"/>
      <c r="I49" s="339"/>
      <c r="J49" s="339"/>
      <c r="K49" s="339"/>
    </row>
    <row r="50" spans="1:11" ht="18">
      <c r="A50" s="338"/>
      <c r="B50" s="122"/>
      <c r="C50" s="122"/>
      <c r="D50" s="122"/>
      <c r="E50" s="122"/>
      <c r="F50" s="122"/>
      <c r="G50" s="122"/>
      <c r="H50" s="122"/>
      <c r="I50" s="122"/>
      <c r="J50" s="122"/>
      <c r="K50" s="122"/>
    </row>
    <row r="51" spans="1:11" ht="18.75">
      <c r="A51" s="338"/>
      <c r="B51" s="122"/>
      <c r="C51" s="126"/>
      <c r="D51" s="126"/>
      <c r="E51" s="126"/>
      <c r="F51" s="126"/>
      <c r="G51" s="125"/>
      <c r="H51" s="125"/>
      <c r="I51" s="125"/>
      <c r="J51" s="126"/>
      <c r="K51" s="122"/>
    </row>
    <row r="52" spans="1:11" ht="18">
      <c r="A52" s="338"/>
      <c r="B52" s="78"/>
      <c r="C52" s="107"/>
      <c r="D52" s="126"/>
      <c r="E52" s="107"/>
      <c r="F52" s="126"/>
      <c r="G52" s="107"/>
      <c r="H52" s="126"/>
      <c r="I52" s="107"/>
      <c r="J52" s="126"/>
      <c r="K52" s="89"/>
    </row>
    <row r="53" spans="1:11" ht="18.75">
      <c r="A53" s="338"/>
      <c r="B53" s="115"/>
      <c r="C53" s="89"/>
      <c r="D53" s="89"/>
      <c r="E53" s="115"/>
      <c r="F53" s="89"/>
      <c r="G53" s="78"/>
      <c r="H53" s="114"/>
      <c r="I53" s="114"/>
      <c r="J53" s="89"/>
      <c r="K53" s="89"/>
    </row>
    <row r="54" spans="1:11" ht="18.75">
      <c r="A54" s="338"/>
      <c r="B54" s="115"/>
      <c r="C54" s="89"/>
      <c r="D54" s="89"/>
      <c r="E54" s="115"/>
      <c r="F54" s="89"/>
      <c r="G54" s="78"/>
      <c r="H54" s="114"/>
      <c r="I54" s="114"/>
      <c r="J54" s="89"/>
      <c r="K54" s="89"/>
    </row>
    <row r="55" spans="1:11" ht="18">
      <c r="A55" s="338"/>
      <c r="B55" s="89"/>
      <c r="C55" s="89"/>
      <c r="D55" s="89"/>
      <c r="E55" s="89"/>
      <c r="F55" s="89"/>
      <c r="G55" s="89"/>
      <c r="H55" s="89"/>
      <c r="I55" s="89"/>
      <c r="J55" s="89"/>
      <c r="K55" s="89"/>
    </row>
    <row r="56" spans="1:11" ht="18">
      <c r="A56" s="340"/>
      <c r="B56" s="341"/>
      <c r="C56" s="341"/>
      <c r="D56" s="339"/>
      <c r="E56" s="339"/>
      <c r="F56" s="339"/>
      <c r="G56" s="339"/>
      <c r="H56" s="339"/>
      <c r="I56" s="339"/>
      <c r="J56" s="339"/>
      <c r="K56" s="339"/>
    </row>
    <row r="57" spans="1:11" ht="18">
      <c r="A57" s="340"/>
      <c r="B57" s="341"/>
      <c r="C57" s="341"/>
      <c r="D57" s="342"/>
      <c r="E57" s="342"/>
      <c r="F57" s="342"/>
      <c r="G57" s="342"/>
      <c r="H57" s="342"/>
      <c r="I57" s="342"/>
      <c r="J57" s="342"/>
      <c r="K57" s="342"/>
    </row>
    <row r="58" spans="1:11" ht="18">
      <c r="A58" s="340"/>
      <c r="B58" s="104"/>
      <c r="C58" s="104"/>
      <c r="D58" s="342"/>
      <c r="E58" s="342"/>
      <c r="F58" s="342"/>
      <c r="G58" s="342"/>
      <c r="H58" s="342"/>
      <c r="I58" s="342"/>
      <c r="J58" s="342"/>
      <c r="K58" s="342"/>
    </row>
    <row r="59" spans="1:11" ht="18">
      <c r="A59" s="340"/>
      <c r="B59" s="343"/>
      <c r="C59" s="343"/>
      <c r="D59" s="342"/>
      <c r="E59" s="342"/>
      <c r="F59" s="342"/>
      <c r="G59" s="342"/>
      <c r="H59" s="342"/>
      <c r="I59" s="342"/>
      <c r="J59" s="342"/>
      <c r="K59" s="342"/>
    </row>
    <row r="60" spans="1:11" ht="18">
      <c r="A60" s="340"/>
      <c r="B60" s="341"/>
      <c r="C60" s="341"/>
      <c r="D60" s="344"/>
      <c r="E60" s="344"/>
      <c r="F60" s="344"/>
      <c r="G60" s="344"/>
      <c r="H60" s="344"/>
      <c r="I60" s="344"/>
      <c r="J60" s="344"/>
      <c r="K60" s="344"/>
    </row>
    <row r="61" spans="1:11" ht="18">
      <c r="A61" s="340"/>
      <c r="B61" s="341"/>
      <c r="C61" s="341"/>
      <c r="D61" s="342"/>
      <c r="E61" s="342"/>
      <c r="F61" s="342"/>
      <c r="G61" s="342"/>
      <c r="H61" s="342"/>
      <c r="I61" s="342"/>
      <c r="J61" s="342"/>
      <c r="K61" s="342"/>
    </row>
    <row r="62" spans="1:11" ht="18">
      <c r="A62" s="338"/>
      <c r="B62" s="337"/>
      <c r="C62" s="337"/>
      <c r="D62" s="337"/>
      <c r="E62" s="337"/>
      <c r="F62" s="337"/>
      <c r="G62" s="337"/>
      <c r="H62" s="337"/>
      <c r="I62" s="337"/>
      <c r="J62" s="337"/>
      <c r="K62" s="337"/>
    </row>
    <row r="63" spans="1:11" ht="18">
      <c r="A63" s="338"/>
      <c r="B63" s="96"/>
      <c r="C63" s="96"/>
      <c r="D63" s="96"/>
      <c r="E63" s="96"/>
      <c r="F63" s="96"/>
      <c r="G63" s="96"/>
      <c r="H63" s="96"/>
      <c r="I63" s="96"/>
      <c r="J63" s="96"/>
      <c r="K63" s="96"/>
    </row>
    <row r="64" spans="1:11" ht="18">
      <c r="A64" s="338"/>
      <c r="B64" s="93"/>
      <c r="C64" s="160"/>
      <c r="D64" s="96"/>
      <c r="E64" s="100"/>
      <c r="F64" s="159"/>
      <c r="G64" s="96"/>
      <c r="H64" s="100"/>
      <c r="I64" s="96"/>
      <c r="J64" s="96"/>
      <c r="K64" s="96"/>
    </row>
    <row r="65" spans="1:11" ht="18">
      <c r="A65" s="338"/>
      <c r="B65" s="345"/>
      <c r="C65" s="345"/>
      <c r="D65" s="345"/>
      <c r="E65" s="345"/>
      <c r="F65" s="345"/>
      <c r="G65" s="345"/>
      <c r="H65" s="345"/>
      <c r="I65" s="345"/>
      <c r="J65" s="345"/>
      <c r="K65" s="345"/>
    </row>
    <row r="66" spans="1:11" ht="18">
      <c r="A66" s="338"/>
      <c r="B66" s="339"/>
      <c r="C66" s="339"/>
      <c r="D66" s="339"/>
      <c r="E66" s="339"/>
      <c r="F66" s="339"/>
      <c r="G66" s="339"/>
      <c r="H66" s="339"/>
      <c r="I66" s="339"/>
      <c r="J66" s="339"/>
      <c r="K66" s="339"/>
    </row>
    <row r="67" spans="1:11" ht="18">
      <c r="A67" s="338"/>
      <c r="B67" s="104"/>
      <c r="C67" s="104"/>
      <c r="D67" s="104"/>
      <c r="E67" s="104"/>
      <c r="F67" s="104"/>
      <c r="G67" s="104"/>
      <c r="H67" s="104"/>
      <c r="I67" s="104"/>
      <c r="J67" s="104"/>
      <c r="K67" s="104"/>
    </row>
    <row r="68" spans="1:11" ht="18.75">
      <c r="A68" s="338"/>
      <c r="B68" s="115"/>
      <c r="C68" s="126"/>
      <c r="D68" s="126"/>
      <c r="E68" s="126"/>
      <c r="F68" s="126"/>
      <c r="G68" s="125"/>
      <c r="H68" s="125"/>
      <c r="I68" s="125"/>
      <c r="J68" s="126"/>
      <c r="K68" s="89"/>
    </row>
    <row r="69" spans="1:11" ht="18.75">
      <c r="A69" s="338"/>
      <c r="B69" s="115"/>
      <c r="C69" s="89"/>
      <c r="D69" s="89"/>
      <c r="E69" s="115"/>
      <c r="F69" s="89"/>
      <c r="G69" s="161"/>
      <c r="H69" s="161"/>
      <c r="I69" s="78"/>
      <c r="J69" s="89"/>
      <c r="K69" s="89"/>
    </row>
    <row r="70" spans="1:11" ht="18.75">
      <c r="A70" s="338"/>
      <c r="B70" s="115"/>
      <c r="C70" s="107"/>
      <c r="D70" s="89"/>
      <c r="E70" s="89"/>
      <c r="F70" s="115"/>
      <c r="G70" s="89"/>
      <c r="H70" s="114"/>
      <c r="I70" s="114"/>
      <c r="J70" s="89"/>
      <c r="K70" s="89"/>
    </row>
    <row r="71" spans="1:11" ht="18">
      <c r="A71" s="197"/>
      <c r="B71" s="337"/>
      <c r="C71" s="337"/>
      <c r="D71" s="337"/>
      <c r="E71" s="337"/>
      <c r="F71" s="337"/>
      <c r="G71" s="337"/>
      <c r="H71" s="337"/>
      <c r="I71" s="337"/>
      <c r="J71" s="337"/>
      <c r="K71" s="337"/>
    </row>
    <row r="72" spans="1:11" ht="18">
      <c r="A72" s="197"/>
      <c r="B72" s="337"/>
      <c r="C72" s="337"/>
      <c r="D72" s="337"/>
      <c r="E72" s="337"/>
      <c r="F72" s="337"/>
      <c r="G72" s="337"/>
      <c r="H72" s="337"/>
      <c r="I72" s="337"/>
      <c r="J72" s="337"/>
      <c r="K72" s="337"/>
    </row>
    <row r="73" spans="1:11" ht="18">
      <c r="A73" s="197"/>
      <c r="B73" s="337"/>
      <c r="C73" s="337"/>
      <c r="D73" s="337"/>
      <c r="E73" s="337"/>
      <c r="F73" s="337"/>
      <c r="G73" s="337"/>
      <c r="H73" s="337"/>
      <c r="I73" s="337"/>
      <c r="J73" s="337"/>
      <c r="K73" s="337"/>
    </row>
    <row r="74" spans="1:11" ht="18">
      <c r="A74" s="197"/>
      <c r="B74" s="337"/>
      <c r="C74" s="337"/>
      <c r="D74" s="337"/>
      <c r="E74" s="337"/>
      <c r="F74" s="337"/>
      <c r="G74" s="337"/>
      <c r="H74" s="337"/>
      <c r="I74" s="337"/>
      <c r="J74" s="337"/>
      <c r="K74" s="337"/>
    </row>
  </sheetData>
  <mergeCells count="35">
    <mergeCell ref="B61:C61"/>
    <mergeCell ref="D61:K61"/>
    <mergeCell ref="A4:A12"/>
    <mergeCell ref="A1:B1"/>
    <mergeCell ref="A43:B43"/>
    <mergeCell ref="A46:B46"/>
    <mergeCell ref="A42:B42"/>
    <mergeCell ref="A44:B44"/>
    <mergeCell ref="A45:B45"/>
    <mergeCell ref="A13:A15"/>
    <mergeCell ref="A18:B18"/>
    <mergeCell ref="A20:A24"/>
    <mergeCell ref="A25:A33"/>
    <mergeCell ref="A34:A35"/>
    <mergeCell ref="A62:A65"/>
    <mergeCell ref="B62:K62"/>
    <mergeCell ref="B65:K65"/>
    <mergeCell ref="A66:A70"/>
    <mergeCell ref="B66:K66"/>
    <mergeCell ref="B71:K71"/>
    <mergeCell ref="B72:K72"/>
    <mergeCell ref="B73:K73"/>
    <mergeCell ref="B74:K74"/>
    <mergeCell ref="A49:A55"/>
    <mergeCell ref="B49:K49"/>
    <mergeCell ref="A56:A61"/>
    <mergeCell ref="B56:C56"/>
    <mergeCell ref="D56:K56"/>
    <mergeCell ref="B57:C57"/>
    <mergeCell ref="D57:K57"/>
    <mergeCell ref="D58:K58"/>
    <mergeCell ref="B59:C59"/>
    <mergeCell ref="D59:K59"/>
    <mergeCell ref="B60:C60"/>
    <mergeCell ref="D60:K60"/>
  </mergeCells>
  <printOptions horizontalCentered="1" verticalCentered="1"/>
  <pageMargins left="0.25" right="0.25" top="0.75" bottom="0.75" header="0.3" footer="0.3"/>
  <pageSetup scale="57" fitToHeight="0" orientation="portrait" r:id="rId1"/>
  <headerFooter>
    <oddFooter xml:space="preserve">&amp;LF-SDS-03 (VERSIÓN 9)&amp;C&amp;P&amp;RSubdirección Sectorial - Grupo CONPES </oddFooter>
  </headerFooter>
  <rowBreaks count="1" manualBreakCount="1">
    <brk id="20" max="16383" man="1"/>
  </rowBreaks>
  <colBreaks count="1" manualBreakCount="1">
    <brk id="2" max="7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T51"/>
  <sheetViews>
    <sheetView workbookViewId="0">
      <selection activeCell="B3" sqref="B3"/>
    </sheetView>
  </sheetViews>
  <sheetFormatPr baseColWidth="10" defaultColWidth="10.7109375" defaultRowHeight="12.75"/>
  <sheetData>
    <row r="2" spans="1:20">
      <c r="A2" s="3" t="s">
        <v>29</v>
      </c>
      <c r="B2" s="3" t="s">
        <v>32</v>
      </c>
      <c r="C2" s="3"/>
    </row>
    <row r="3" spans="1:20">
      <c r="A3" t="s">
        <v>211</v>
      </c>
      <c r="B3" s="29" t="s">
        <v>212</v>
      </c>
      <c r="C3" s="29"/>
    </row>
    <row r="4" spans="1:20">
      <c r="A4" t="s">
        <v>64</v>
      </c>
      <c r="B4" s="29" t="s">
        <v>61</v>
      </c>
      <c r="C4" s="29"/>
    </row>
    <row r="5" spans="1:20">
      <c r="A5" s="29" t="s">
        <v>213</v>
      </c>
      <c r="B5" s="29" t="s">
        <v>214</v>
      </c>
      <c r="C5" s="29"/>
    </row>
    <row r="6" spans="1:20">
      <c r="B6" s="29" t="s">
        <v>215</v>
      </c>
    </row>
    <row r="8" spans="1:20" ht="13.5" thickBot="1"/>
    <row r="9" spans="1:20" s="6" customFormat="1" ht="120">
      <c r="A9" s="6" t="s">
        <v>216</v>
      </c>
      <c r="B9" s="6" t="s">
        <v>217</v>
      </c>
      <c r="C9" s="202"/>
      <c r="D9" s="6" t="s">
        <v>218</v>
      </c>
      <c r="E9" s="6" t="s">
        <v>219</v>
      </c>
      <c r="F9" s="6" t="s">
        <v>220</v>
      </c>
      <c r="G9" s="6" t="s">
        <v>221</v>
      </c>
      <c r="H9" s="6" t="s">
        <v>222</v>
      </c>
      <c r="I9" s="6" t="s">
        <v>223</v>
      </c>
      <c r="J9" s="6" t="s">
        <v>224</v>
      </c>
      <c r="K9" s="6" t="s">
        <v>225</v>
      </c>
      <c r="L9" s="6" t="s">
        <v>226</v>
      </c>
      <c r="M9" s="6" t="s">
        <v>227</v>
      </c>
      <c r="N9" s="6" t="s">
        <v>228</v>
      </c>
      <c r="O9" s="6" t="s">
        <v>229</v>
      </c>
      <c r="P9" s="6" t="s">
        <v>230</v>
      </c>
      <c r="Q9" s="6" t="s">
        <v>231</v>
      </c>
      <c r="R9" s="6" t="s">
        <v>232</v>
      </c>
      <c r="S9" s="6" t="s">
        <v>233</v>
      </c>
      <c r="T9" s="6" t="s">
        <v>234</v>
      </c>
    </row>
    <row r="10" spans="1:20" ht="127.5">
      <c r="A10" s="7" t="s">
        <v>235</v>
      </c>
      <c r="B10" s="10" t="s">
        <v>222</v>
      </c>
      <c r="C10" s="8"/>
      <c r="D10" s="9" t="s">
        <v>236</v>
      </c>
      <c r="E10" s="10" t="s">
        <v>237</v>
      </c>
      <c r="F10" s="10" t="s">
        <v>238</v>
      </c>
      <c r="G10" s="10"/>
      <c r="H10" s="10" t="s">
        <v>239</v>
      </c>
      <c r="I10" s="8" t="s">
        <v>240</v>
      </c>
      <c r="J10" s="8" t="s">
        <v>241</v>
      </c>
      <c r="K10" s="10" t="s">
        <v>242</v>
      </c>
      <c r="L10" s="10" t="s">
        <v>243</v>
      </c>
      <c r="M10" s="10" t="s">
        <v>244</v>
      </c>
      <c r="N10" s="8" t="s">
        <v>245</v>
      </c>
      <c r="O10" s="8" t="s">
        <v>246</v>
      </c>
      <c r="P10" s="8" t="s">
        <v>247</v>
      </c>
      <c r="Q10" s="8" t="s">
        <v>231</v>
      </c>
      <c r="R10" s="8" t="s">
        <v>232</v>
      </c>
      <c r="S10" s="11" t="s">
        <v>233</v>
      </c>
      <c r="T10" s="11" t="s">
        <v>248</v>
      </c>
    </row>
    <row r="11" spans="1:20" ht="120">
      <c r="A11" s="7" t="s">
        <v>249</v>
      </c>
      <c r="B11" s="8" t="s">
        <v>250</v>
      </c>
      <c r="C11" s="8"/>
      <c r="D11" s="9" t="s">
        <v>251</v>
      </c>
      <c r="E11" s="10" t="s">
        <v>252</v>
      </c>
      <c r="F11" s="10" t="s">
        <v>253</v>
      </c>
      <c r="G11" s="10"/>
      <c r="H11" s="10" t="s">
        <v>254</v>
      </c>
      <c r="I11" s="8" t="s">
        <v>255</v>
      </c>
      <c r="J11" s="8" t="s">
        <v>256</v>
      </c>
      <c r="K11" s="10" t="s">
        <v>257</v>
      </c>
      <c r="L11" s="10" t="s">
        <v>258</v>
      </c>
      <c r="M11" s="10" t="s">
        <v>259</v>
      </c>
      <c r="N11" s="8" t="s">
        <v>260</v>
      </c>
      <c r="O11" s="8" t="s">
        <v>261</v>
      </c>
      <c r="P11" s="8" t="s">
        <v>262</v>
      </c>
      <c r="Q11" s="12"/>
      <c r="R11" s="8"/>
      <c r="S11" s="13"/>
      <c r="T11" s="13"/>
    </row>
    <row r="12" spans="1:20" ht="105">
      <c r="A12" s="7" t="s">
        <v>263</v>
      </c>
      <c r="B12" s="8" t="s">
        <v>219</v>
      </c>
      <c r="C12" s="8"/>
      <c r="D12" s="9" t="s">
        <v>264</v>
      </c>
      <c r="E12" s="10" t="s">
        <v>265</v>
      </c>
      <c r="F12" s="10" t="s">
        <v>266</v>
      </c>
      <c r="G12" s="10"/>
      <c r="H12" s="12"/>
      <c r="I12" s="8" t="s">
        <v>267</v>
      </c>
      <c r="J12" s="8" t="s">
        <v>268</v>
      </c>
      <c r="K12" s="14"/>
      <c r="L12" s="12"/>
      <c r="M12" s="12"/>
      <c r="N12" s="12"/>
      <c r="O12" s="8" t="s">
        <v>269</v>
      </c>
      <c r="P12" s="8" t="s">
        <v>270</v>
      </c>
      <c r="Q12" s="12"/>
      <c r="R12" s="8"/>
      <c r="S12" s="13"/>
      <c r="T12" s="13"/>
    </row>
    <row r="13" spans="1:20" ht="63.75">
      <c r="A13" s="7" t="s">
        <v>271</v>
      </c>
      <c r="B13" s="8" t="s">
        <v>226</v>
      </c>
      <c r="C13" s="8"/>
      <c r="D13" s="9" t="s">
        <v>272</v>
      </c>
      <c r="E13" s="10"/>
      <c r="F13" s="10"/>
      <c r="G13" s="10"/>
      <c r="H13" s="12"/>
      <c r="I13" s="8"/>
      <c r="J13" s="8" t="s">
        <v>273</v>
      </c>
      <c r="K13" s="14"/>
      <c r="L13" s="12"/>
      <c r="M13" s="12"/>
      <c r="N13" s="12"/>
      <c r="O13" s="8"/>
      <c r="P13" s="8" t="s">
        <v>274</v>
      </c>
      <c r="Q13" s="12"/>
      <c r="R13" s="9"/>
      <c r="S13" s="13"/>
      <c r="T13" s="13"/>
    </row>
    <row r="14" spans="1:20" ht="51">
      <c r="A14" s="7" t="s">
        <v>275</v>
      </c>
      <c r="B14" s="8" t="s">
        <v>224</v>
      </c>
      <c r="C14" s="10"/>
      <c r="D14" s="9"/>
      <c r="E14" s="12"/>
      <c r="F14" s="12"/>
      <c r="G14" s="12"/>
      <c r="H14" s="12"/>
      <c r="I14" s="12"/>
      <c r="J14" s="10" t="s">
        <v>276</v>
      </c>
      <c r="K14" s="12"/>
      <c r="L14" s="12"/>
      <c r="M14" s="12"/>
      <c r="N14" s="12"/>
      <c r="O14" s="12"/>
      <c r="P14" s="12"/>
      <c r="Q14" s="12"/>
      <c r="R14" s="9"/>
      <c r="S14" s="13"/>
      <c r="T14" s="13"/>
    </row>
    <row r="15" spans="1:20" ht="51">
      <c r="A15" s="7" t="s">
        <v>277</v>
      </c>
      <c r="B15" s="8" t="s">
        <v>227</v>
      </c>
      <c r="C15" s="8"/>
      <c r="D15" s="12"/>
      <c r="E15" s="12"/>
      <c r="F15" s="12"/>
      <c r="G15" s="12"/>
      <c r="H15" s="12"/>
      <c r="I15" s="12"/>
      <c r="J15" s="12"/>
      <c r="K15" s="12"/>
      <c r="L15" s="12"/>
      <c r="M15" s="12"/>
      <c r="N15" s="12"/>
      <c r="O15" s="12"/>
      <c r="P15" s="12"/>
      <c r="Q15" s="12"/>
      <c r="R15" s="9"/>
      <c r="S15" s="13"/>
      <c r="T15" s="13"/>
    </row>
    <row r="16" spans="1:20" ht="63.75">
      <c r="A16" s="7" t="s">
        <v>278</v>
      </c>
      <c r="B16" s="8" t="s">
        <v>229</v>
      </c>
      <c r="C16" s="8"/>
      <c r="D16" s="12"/>
      <c r="E16" s="12"/>
      <c r="F16" s="12"/>
      <c r="G16" s="12"/>
      <c r="H16" s="12"/>
      <c r="I16" s="12"/>
      <c r="J16" s="12"/>
      <c r="K16" s="12"/>
      <c r="L16" s="12"/>
      <c r="M16" s="12"/>
      <c r="N16" s="12"/>
      <c r="O16" s="12"/>
      <c r="P16" s="12"/>
      <c r="Q16" s="12"/>
      <c r="R16" s="12"/>
      <c r="S16" s="13"/>
      <c r="T16" s="13"/>
    </row>
    <row r="17" spans="1:20" ht="89.25">
      <c r="A17" s="7" t="s">
        <v>279</v>
      </c>
      <c r="B17" s="8" t="s">
        <v>228</v>
      </c>
      <c r="C17" s="8"/>
      <c r="D17" s="12"/>
      <c r="E17" s="12"/>
      <c r="F17" s="12"/>
      <c r="G17" s="12"/>
      <c r="H17" s="12"/>
      <c r="I17" s="12"/>
      <c r="J17" s="12"/>
      <c r="K17" s="12"/>
      <c r="L17" s="12"/>
      <c r="M17" s="12"/>
      <c r="N17" s="12"/>
      <c r="O17" s="12"/>
      <c r="P17" s="12"/>
      <c r="Q17" s="12"/>
      <c r="R17" s="12"/>
      <c r="S17" s="13"/>
      <c r="T17" s="13"/>
    </row>
    <row r="18" spans="1:20" ht="76.5">
      <c r="A18" s="7" t="s">
        <v>280</v>
      </c>
      <c r="B18" s="8" t="s">
        <v>223</v>
      </c>
      <c r="C18" s="8"/>
      <c r="D18" s="12"/>
      <c r="E18" s="12"/>
      <c r="F18" s="12"/>
      <c r="G18" s="12"/>
      <c r="H18" s="12"/>
      <c r="I18" s="12"/>
      <c r="J18" s="12"/>
      <c r="K18" s="12"/>
      <c r="L18" s="12"/>
      <c r="M18" s="12"/>
      <c r="N18" s="12"/>
      <c r="O18" s="12"/>
      <c r="P18" s="12"/>
      <c r="Q18" s="12"/>
      <c r="R18" s="12"/>
      <c r="S18" s="13"/>
      <c r="T18" s="13"/>
    </row>
    <row r="19" spans="1:20" ht="63.75">
      <c r="A19" s="7" t="s">
        <v>281</v>
      </c>
      <c r="B19" s="8" t="s">
        <v>218</v>
      </c>
      <c r="C19" s="8"/>
      <c r="D19" s="12"/>
      <c r="E19" s="12"/>
      <c r="F19" s="12"/>
      <c r="G19" s="12"/>
      <c r="H19" s="12"/>
      <c r="I19" s="12"/>
      <c r="J19" s="12"/>
      <c r="K19" s="12"/>
      <c r="L19" s="12"/>
      <c r="M19" s="12"/>
      <c r="N19" s="12"/>
      <c r="O19" s="12"/>
      <c r="P19" s="12"/>
      <c r="Q19" s="12"/>
      <c r="R19" s="12"/>
      <c r="S19" s="13"/>
      <c r="T19" s="13"/>
    </row>
    <row r="20" spans="1:20" ht="51">
      <c r="A20" s="7" t="s">
        <v>4</v>
      </c>
      <c r="B20" s="8" t="s">
        <v>225</v>
      </c>
      <c r="C20" s="8"/>
      <c r="D20" s="12"/>
      <c r="E20" s="12"/>
      <c r="F20" s="12"/>
      <c r="G20" s="12"/>
      <c r="H20" s="12"/>
      <c r="I20" s="12"/>
      <c r="J20" s="12"/>
      <c r="K20" s="12"/>
      <c r="L20" s="12"/>
      <c r="M20" s="12"/>
      <c r="N20" s="12"/>
      <c r="O20" s="12"/>
      <c r="P20" s="12"/>
      <c r="Q20" s="12"/>
      <c r="R20" s="12"/>
      <c r="S20" s="13"/>
      <c r="T20" s="13"/>
    </row>
    <row r="21" spans="1:20" ht="89.25">
      <c r="A21" s="7" t="s">
        <v>282</v>
      </c>
      <c r="B21" s="8" t="s">
        <v>230</v>
      </c>
      <c r="C21" s="8"/>
      <c r="D21" s="12"/>
      <c r="E21" s="12"/>
      <c r="F21" s="12"/>
      <c r="G21" s="12"/>
      <c r="H21" s="12"/>
      <c r="I21" s="12"/>
      <c r="J21" s="12"/>
      <c r="K21" s="12"/>
      <c r="L21" s="12"/>
      <c r="M21" s="12"/>
      <c r="N21" s="12"/>
      <c r="O21" s="12"/>
      <c r="P21" s="12"/>
      <c r="Q21" s="12"/>
      <c r="R21" s="12"/>
      <c r="S21" s="13"/>
      <c r="T21" s="13"/>
    </row>
    <row r="22" spans="1:20" ht="63.75">
      <c r="A22" s="7" t="s">
        <v>283</v>
      </c>
      <c r="B22" s="8" t="s">
        <v>221</v>
      </c>
      <c r="C22" s="8"/>
      <c r="D22" s="12"/>
      <c r="E22" s="12"/>
      <c r="F22" s="12"/>
      <c r="G22" s="12"/>
      <c r="H22" s="12"/>
      <c r="I22" s="12"/>
      <c r="J22" s="12"/>
      <c r="K22" s="12"/>
      <c r="L22" s="12"/>
      <c r="M22" s="12"/>
      <c r="N22" s="12"/>
      <c r="O22" s="12"/>
      <c r="P22" s="12"/>
      <c r="Q22" s="12"/>
      <c r="R22" s="12"/>
      <c r="S22" s="13"/>
      <c r="T22" s="13"/>
    </row>
    <row r="23" spans="1:20" ht="63.75">
      <c r="A23" s="7" t="s">
        <v>284</v>
      </c>
      <c r="B23" s="8" t="s">
        <v>220</v>
      </c>
      <c r="C23" s="8"/>
      <c r="D23" s="12"/>
      <c r="E23" s="12"/>
      <c r="F23" s="12"/>
      <c r="G23" s="12"/>
      <c r="H23" s="12"/>
      <c r="I23" s="12"/>
      <c r="J23" s="12"/>
      <c r="K23" s="12"/>
      <c r="L23" s="12"/>
      <c r="M23" s="12"/>
      <c r="N23" s="12"/>
      <c r="O23" s="12"/>
      <c r="P23" s="12"/>
      <c r="Q23" s="12"/>
      <c r="R23" s="12"/>
      <c r="S23" s="13"/>
      <c r="T23" s="13"/>
    </row>
    <row r="24" spans="1:20" ht="38.25">
      <c r="A24" s="7" t="s">
        <v>285</v>
      </c>
      <c r="B24" s="8" t="s">
        <v>231</v>
      </c>
      <c r="C24" s="8"/>
      <c r="D24" s="12"/>
      <c r="E24" s="12"/>
      <c r="F24" s="12"/>
      <c r="G24" s="12"/>
      <c r="H24" s="12"/>
      <c r="I24" s="12"/>
      <c r="J24" s="12"/>
      <c r="K24" s="12"/>
      <c r="L24" s="12"/>
      <c r="M24" s="12"/>
      <c r="N24" s="12"/>
      <c r="O24" s="12"/>
      <c r="P24" s="12"/>
      <c r="Q24" s="12"/>
      <c r="R24" s="12"/>
      <c r="S24" s="13"/>
      <c r="T24" s="13"/>
    </row>
    <row r="25" spans="1:20" ht="39" thickBot="1">
      <c r="A25" s="15" t="s">
        <v>286</v>
      </c>
      <c r="B25" s="16" t="s">
        <v>287</v>
      </c>
      <c r="C25" s="16"/>
      <c r="D25" s="17"/>
      <c r="E25" s="17"/>
      <c r="F25" s="17"/>
      <c r="G25" s="17"/>
      <c r="H25" s="17"/>
      <c r="I25" s="17"/>
      <c r="J25" s="17"/>
      <c r="K25" s="17"/>
      <c r="L25" s="17"/>
      <c r="M25" s="17"/>
      <c r="N25" s="17"/>
      <c r="O25" s="17"/>
      <c r="P25" s="17"/>
      <c r="Q25" s="17"/>
      <c r="R25" s="17"/>
      <c r="S25" s="18"/>
      <c r="T25" s="18"/>
    </row>
    <row r="26" spans="1:20" ht="39" thickBot="1">
      <c r="A26" s="15" t="s">
        <v>288</v>
      </c>
      <c r="B26" s="16" t="s">
        <v>232</v>
      </c>
      <c r="C26" s="16"/>
      <c r="D26" s="17"/>
      <c r="E26" s="17"/>
      <c r="F26" s="17"/>
      <c r="G26" s="17"/>
      <c r="H26" s="17"/>
      <c r="I26" s="17"/>
      <c r="J26" s="17"/>
      <c r="K26" s="17"/>
      <c r="L26" s="17"/>
      <c r="M26" s="17"/>
      <c r="N26" s="17"/>
      <c r="O26" s="17"/>
      <c r="P26" s="17"/>
      <c r="Q26" s="17"/>
      <c r="R26" s="17"/>
      <c r="S26" s="18"/>
      <c r="T26" s="18"/>
    </row>
    <row r="28" spans="1:20" ht="15">
      <c r="A28" s="199"/>
      <c r="B28" s="200"/>
      <c r="C28" s="200"/>
      <c r="D28" s="201" t="s">
        <v>289</v>
      </c>
    </row>
    <row r="29" spans="1:20" ht="15">
      <c r="B29" s="200"/>
      <c r="C29" s="200"/>
      <c r="D29" s="201" t="s">
        <v>290</v>
      </c>
    </row>
    <row r="30" spans="1:20" ht="15">
      <c r="B30" s="200"/>
      <c r="C30" s="200"/>
      <c r="D30" s="201" t="s">
        <v>62</v>
      </c>
    </row>
    <row r="31" spans="1:20" ht="15">
      <c r="B31" s="200"/>
      <c r="C31" s="200"/>
      <c r="D31" s="201" t="s">
        <v>291</v>
      </c>
    </row>
    <row r="32" spans="1:20" ht="15">
      <c r="B32" s="200"/>
      <c r="C32" s="200"/>
      <c r="D32" s="201" t="s">
        <v>292</v>
      </c>
    </row>
    <row r="33" spans="2:6" ht="15">
      <c r="B33" s="200"/>
      <c r="C33" s="200"/>
      <c r="D33" s="201" t="s">
        <v>293</v>
      </c>
    </row>
    <row r="34" spans="2:6" ht="15">
      <c r="B34" s="200"/>
      <c r="C34" s="200"/>
      <c r="D34" s="201" t="s">
        <v>294</v>
      </c>
    </row>
    <row r="35" spans="2:6">
      <c r="B35" s="200"/>
      <c r="C35" s="200"/>
      <c r="D35" t="str">
        <f>CONCATENATE($A$35," ",B35)</f>
        <v xml:space="preserve"> </v>
      </c>
    </row>
    <row r="36" spans="2:6">
      <c r="B36" s="200"/>
      <c r="C36" s="200"/>
      <c r="D36" t="str">
        <f t="shared" ref="D36:D40" si="0">CONCATENATE($A$35," ",B36)</f>
        <v xml:space="preserve"> </v>
      </c>
    </row>
    <row r="37" spans="2:6">
      <c r="B37" s="200"/>
      <c r="C37" s="200"/>
      <c r="D37" t="str">
        <f t="shared" si="0"/>
        <v xml:space="preserve"> </v>
      </c>
    </row>
    <row r="38" spans="2:6">
      <c r="B38" s="200"/>
      <c r="C38" s="200"/>
      <c r="D38" t="str">
        <f t="shared" si="0"/>
        <v xml:space="preserve"> </v>
      </c>
    </row>
    <row r="39" spans="2:6">
      <c r="B39" s="200"/>
      <c r="C39" s="200"/>
      <c r="D39" t="str">
        <f t="shared" si="0"/>
        <v xml:space="preserve"> </v>
      </c>
    </row>
    <row r="40" spans="2:6">
      <c r="B40" s="200"/>
      <c r="C40" s="200"/>
      <c r="D40" t="str">
        <f t="shared" si="0"/>
        <v xml:space="preserve"> </v>
      </c>
    </row>
    <row r="41" spans="2:6">
      <c r="B41" s="200"/>
      <c r="C41" s="200"/>
      <c r="D41" t="str">
        <f t="shared" ref="D41:D50" si="1">CONCATENATE($A$41," ",B41)</f>
        <v xml:space="preserve"> </v>
      </c>
    </row>
    <row r="42" spans="2:6">
      <c r="B42" s="200"/>
      <c r="C42" s="200"/>
      <c r="D42" t="str">
        <f t="shared" si="1"/>
        <v xml:space="preserve"> </v>
      </c>
    </row>
    <row r="43" spans="2:6">
      <c r="B43" s="200"/>
      <c r="C43" s="200"/>
      <c r="D43" t="str">
        <f t="shared" si="1"/>
        <v xml:space="preserve"> </v>
      </c>
    </row>
    <row r="44" spans="2:6">
      <c r="B44" s="200"/>
      <c r="C44" s="200"/>
      <c r="D44" t="str">
        <f t="shared" si="1"/>
        <v xml:space="preserve"> </v>
      </c>
      <c r="E44" s="200"/>
      <c r="F44" s="200"/>
    </row>
    <row r="45" spans="2:6">
      <c r="B45" s="200"/>
      <c r="C45" s="200"/>
      <c r="D45" t="str">
        <f t="shared" si="1"/>
        <v xml:space="preserve"> </v>
      </c>
      <c r="E45" s="200"/>
      <c r="F45" s="200"/>
    </row>
    <row r="46" spans="2:6">
      <c r="B46" s="200"/>
      <c r="C46" s="200"/>
      <c r="D46" t="str">
        <f t="shared" si="1"/>
        <v xml:space="preserve"> </v>
      </c>
      <c r="E46" s="200"/>
      <c r="F46" s="200"/>
    </row>
    <row r="47" spans="2:6">
      <c r="B47" s="200"/>
      <c r="C47" s="200"/>
      <c r="D47" t="str">
        <f t="shared" si="1"/>
        <v xml:space="preserve"> </v>
      </c>
      <c r="E47" s="200"/>
      <c r="F47" s="200"/>
    </row>
    <row r="48" spans="2:6">
      <c r="B48" s="200"/>
      <c r="C48" s="200"/>
      <c r="D48" t="str">
        <f t="shared" si="1"/>
        <v xml:space="preserve"> </v>
      </c>
      <c r="E48" s="200"/>
      <c r="F48" s="200"/>
    </row>
    <row r="49" spans="2:6">
      <c r="B49" s="200"/>
      <c r="C49" s="200"/>
      <c r="D49" t="str">
        <f t="shared" si="1"/>
        <v xml:space="preserve"> </v>
      </c>
      <c r="E49" s="200"/>
      <c r="F49" s="200"/>
    </row>
    <row r="50" spans="2:6">
      <c r="B50" s="200"/>
      <c r="C50" s="200"/>
      <c r="D50" t="str">
        <f t="shared" si="1"/>
        <v xml:space="preserve"> </v>
      </c>
      <c r="E50" s="200"/>
      <c r="F50" s="200"/>
    </row>
    <row r="51" spans="2:6">
      <c r="B51" s="200"/>
      <c r="C51" s="200"/>
      <c r="D51" t="str">
        <f>CONCATENATE($A$51," ",B51)</f>
        <v xml:space="preserve"> </v>
      </c>
    </row>
  </sheetData>
  <sortState xmlns:xlrd2="http://schemas.microsoft.com/office/spreadsheetml/2017/richdata2" ref="A10:B26">
    <sortCondition ref="A10"/>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onpes" ma:contentTypeID="0x0101004B46E90D0EC7C9429468D665109605A6004FB2775DBD58F64A8BB866F227EBD2A1" ma:contentTypeVersion="18" ma:contentTypeDescription="Documento conpes" ma:contentTypeScope="" ma:versionID="39a299e2a9b228647a1ac2dacaa8a9ce">
  <xsd:schema xmlns:xsd="http://www.w3.org/2001/XMLSchema" xmlns:xs="http://www.w3.org/2001/XMLSchema" xmlns:p="http://schemas.microsoft.com/office/2006/metadata/properties" xmlns:ns2="af7f7f6b-44e7-444a-90a4-d02bbf46acb6" xmlns:ns3="09e71aba-2254-4bf9-bde9-fe551177c8ee" xmlns:ns4="e66aed62-a72c-4c01-bbea-3ea55ab832f6" xmlns:ns5="f101e02d-4ff8-4063-91eb-a350a6e10ce7" targetNamespace="http://schemas.microsoft.com/office/2006/metadata/properties" ma:root="true" ma:fieldsID="441f0c4c3728511ed06a3750137e4826" ns2:_="" ns3:_="" ns4:_="" ns5:_="">
    <xsd:import namespace="af7f7f6b-44e7-444a-90a4-d02bbf46acb6"/>
    <xsd:import namespace="09e71aba-2254-4bf9-bde9-fe551177c8ee"/>
    <xsd:import namespace="e66aed62-a72c-4c01-bbea-3ea55ab832f6"/>
    <xsd:import namespace="f101e02d-4ff8-4063-91eb-a350a6e10ce7"/>
    <xsd:element name="properties">
      <xsd:complexType>
        <xsd:sequence>
          <xsd:element name="documentManagement">
            <xsd:complexType>
              <xsd:all>
                <xsd:element ref="ns2:_dlc_DocId" minOccurs="0"/>
                <xsd:element ref="ns2:_dlc_DocIdUrl" minOccurs="0"/>
                <xsd:element ref="ns2:_dlc_DocIdPersistId" minOccurs="0"/>
                <xsd:element ref="ns3:Número" minOccurs="0"/>
                <xsd:element ref="ns3:Añio" minOccurs="0"/>
                <xsd:element ref="ns3:a95ae0408e144ae59aaa172dbad707aa" minOccurs="0"/>
                <xsd:element ref="ns4:TaxCatchAll" minOccurs="0"/>
                <xsd:element ref="ns4:TaxCatchAllLabel" minOccurs="0"/>
                <xsd:element ref="ns3:Fecha_x0020_Documento" minOccurs="0"/>
                <xsd:element ref="ns5:Orden" minOccurs="0"/>
                <xsd:element ref="ns5:Audiencias_x0020_de_x0020_destino" minOccurs="0"/>
                <xsd:element ref="ns3:Titulo_x0020_Larg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9e71aba-2254-4bf9-bde9-fe551177c8ee" elementFormDefault="qualified">
    <xsd:import namespace="http://schemas.microsoft.com/office/2006/documentManagement/types"/>
    <xsd:import namespace="http://schemas.microsoft.com/office/infopath/2007/PartnerControls"/>
    <xsd:element name="Número" ma:index="11" nillable="true" ma:displayName="Número" ma:internalName="N_x00fa_mero">
      <xsd:simpleType>
        <xsd:restriction base="dms:Text">
          <xsd:maxLength value="255"/>
        </xsd:restriction>
      </xsd:simpleType>
    </xsd:element>
    <xsd:element name="Añio" ma:index="12" nillable="true" ma:displayName="Añio" ma:format="Dropdown" ma:internalName="A_x00f1_io" ma:readOnly="false">
      <xsd:simpleType>
        <xsd:restriction base="dms:Choice">
          <xsd:enumeration value="1970"/>
          <xsd:enumeration value="1980"/>
          <xsd:enumeration value="1981"/>
          <xsd:enumeration value="1982"/>
          <xsd:enumeration value="1983"/>
          <xsd:enumeration value="1984"/>
          <xsd:enumeration value="1985"/>
          <xsd:enumeration value="1986"/>
          <xsd:enumeration value="1987"/>
          <xsd:enumeration value="1988"/>
          <xsd:enumeration value="1989"/>
          <xsd:enumeration value="1990"/>
          <xsd:enumeration value="1991"/>
          <xsd:enumeration value="1992"/>
          <xsd:enumeration value="1993"/>
          <xsd:enumeration value="1994"/>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restriction>
      </xsd:simpleType>
    </xsd:element>
    <xsd:element name="a95ae0408e144ae59aaa172dbad707aa" ma:index="13" ma:taxonomy="true" ma:internalName="a95ae0408e144ae59aaa172dbad707aa" ma:taxonomyFieldName="Tipo_x0020_Conpes" ma:displayName="Tipo Conpes" ma:readOnly="false" ma:default="" ma:fieldId="{a95ae040-8e14-4ae5-9aaa-172dbad707aa}" ma:taxonomyMulti="true" ma:sspId="384f72bb-96fb-47a9-95a9-62dfa69a7510" ma:termSetId="5e2590c6-6222-4277-b027-e3f320ba15ff" ma:anchorId="00000000-0000-0000-0000-000000000000" ma:open="false" ma:isKeyword="false">
      <xsd:complexType>
        <xsd:sequence>
          <xsd:element ref="pc:Terms" minOccurs="0" maxOccurs="1"/>
        </xsd:sequence>
      </xsd:complexType>
    </xsd:element>
    <xsd:element name="Fecha_x0020_Documento" ma:index="17" nillable="true" ma:displayName="Fecha Documento" ma:format="DateOnly" ma:indexed="true" ma:internalName="Fecha_x0020_Documento">
      <xsd:simpleType>
        <xsd:restriction base="dms:DateTime"/>
      </xsd:simpleType>
    </xsd:element>
    <xsd:element name="Titulo_x0020_Largo" ma:index="22" nillable="true" ma:displayName="Titulo Largo" ma:internalName="Titulo_x0020_Largo">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6aed62-a72c-4c01-bbea-3ea55ab832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1ecad23-b85a-45da-b363-de9f6568e771}" ma:internalName="TaxCatchAll" ma:showField="CatchAllData"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31ecad23-b85a-45da-b363-de9f6568e771}" ma:internalName="TaxCatchAllLabel" ma:readOnly="true" ma:showField="CatchAllDataLabel" ma:web="af7f7f6b-44e7-444a-90a4-d02bbf46ac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101e02d-4ff8-4063-91eb-a350a6e10ce7" elementFormDefault="qualified">
    <xsd:import namespace="http://schemas.microsoft.com/office/2006/documentManagement/types"/>
    <xsd:import namespace="http://schemas.microsoft.com/office/infopath/2007/PartnerControls"/>
    <xsd:element name="Orden" ma:index="18" nillable="true" ma:displayName="Orden" ma:format="Dropdown" ma:internalName="Orden">
      <xsd:simpleType>
        <xsd:restriction base="dms:Choice">
          <xsd:enumeration value="1"/>
          <xsd:enumeration value="2"/>
          <xsd:enumeration value="3"/>
        </xsd:restriction>
      </xsd:simpleType>
    </xsd:element>
    <xsd:element name="Audiencias_x0020_de_x0020_destino" ma:index="21" nillable="true" ma:displayName="Audiencias de destino" ma:internalName="Audiencias_x0020_de_x0020_destino">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6aed62-a72c-4c01-bbea-3ea55ab832f6">
      <Value>7</Value>
    </TaxCatchAll>
    <Titulo_x0020_Largo xmlns="09e71aba-2254-4bf9-bde9-fe551177c8ee" xsi:nil="true"/>
    <Orden xmlns="f101e02d-4ff8-4063-91eb-a350a6e10ce7">2</Orden>
    <Audiencias_x0020_de_x0020_destino xmlns="f101e02d-4ff8-4063-91eb-a350a6e10ce7" xsi:nil="true"/>
    <Añio xmlns="09e71aba-2254-4bf9-bde9-fe551177c8ee" xsi:nil="true"/>
    <Fecha_x0020_Documento xmlns="09e71aba-2254-4bf9-bde9-fe551177c8ee">2022-03-22T05:00:00+00:00</Fecha_x0020_Documento>
    <Número xmlns="09e71aba-2254-4bf9-bde9-fe551177c8ee">4073</Número>
    <a95ae0408e144ae59aaa172dbad707aa xmlns="09e71aba-2254-4bf9-bde9-fe551177c8ee">
      <Terms xmlns="http://schemas.microsoft.com/office/infopath/2007/PartnerControls">
        <TermInfo xmlns="http://schemas.microsoft.com/office/infopath/2007/PartnerControls">
          <TermName xmlns="http://schemas.microsoft.com/office/infopath/2007/PartnerControls">CONPES Económicos</TermName>
          <TermId xmlns="http://schemas.microsoft.com/office/infopath/2007/PartnerControls">7c1a6167-1b5b-496e-b1b4-75ec465787d9</TermId>
        </TermInfo>
      </Terms>
    </a95ae0408e144ae59aaa172dbad707aa>
    <_dlc_DocId xmlns="af7f7f6b-44e7-444a-90a4-d02bbf46acb6">DNPOI-34-4870</_dlc_DocId>
    <_dlc_DocIdUrl xmlns="af7f7f6b-44e7-444a-90a4-d02bbf46acb6">
      <Url>https://colaboracion.dnp.gov.co/CDT/_layouts/15/DocIdRedir.aspx?ID=DNPOI-34-4870</Url>
      <Description>DNPOI-34-4870</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56FBC06-8B50-4B5C-91B4-0360B1A4170D}"/>
</file>

<file path=customXml/itemProps2.xml><?xml version="1.0" encoding="utf-8"?>
<ds:datastoreItem xmlns:ds="http://schemas.openxmlformats.org/officeDocument/2006/customXml" ds:itemID="{68DB1DDE-92F9-4DE1-AD6A-5507ECD87919}"/>
</file>

<file path=customXml/itemProps3.xml><?xml version="1.0" encoding="utf-8"?>
<ds:datastoreItem xmlns:ds="http://schemas.openxmlformats.org/officeDocument/2006/customXml" ds:itemID="{05A154F4-C5D7-4A04-A025-8E0E4A8DAE79}"/>
</file>

<file path=customXml/itemProps4.xml><?xml version="1.0" encoding="utf-8"?>
<ds:datastoreItem xmlns:ds="http://schemas.openxmlformats.org/officeDocument/2006/customXml" ds:itemID="{4F36EB55-A642-4D5E-8CCE-7D14047BA0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 Plan acción seguimiento</vt:lpstr>
      <vt:lpstr>Indicadores de Resultado (IR)</vt:lpstr>
      <vt:lpstr>Hoja de vida IR #1</vt:lpstr>
      <vt:lpstr>Instrucciones PAS</vt:lpstr>
      <vt:lpstr>Desplegables</vt:lpstr>
      <vt:lpstr>' Plan acción seguimiento'!Área_de_impresión</vt:lpstr>
      <vt:lpstr>'Hoja de vida IR #1'!Área_de_impresión</vt:lpstr>
      <vt:lpstr>'Indicadores de Resultado (IR)'!Área_de_impresión</vt:lpstr>
      <vt:lpstr>'Instrucciones PAS'!Área_de_impresión</vt:lpstr>
    </vt:vector>
  </TitlesOfParts>
  <Manager/>
  <Company>DNP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PAS 4073</dc:title>
  <dc:subject/>
  <dc:creator>DNP</dc:creator>
  <cp:keywords/>
  <dc:description/>
  <cp:lastModifiedBy>Lilian Vanesa Ramirez Ardila</cp:lastModifiedBy>
  <cp:revision/>
  <dcterms:created xsi:type="dcterms:W3CDTF">2008-04-24T15:07:06Z</dcterms:created>
  <dcterms:modified xsi:type="dcterms:W3CDTF">2022-03-24T23:12:16Z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0x0101004B46E90D0EC7C9429468D665109605A6004FB2775DBD58F64A8BB866F227EBD2A1</vt:lpwstr>
  </property>
  <property fmtid="{D5CDD505-2E9C-101B-9397-08002B2CF9AE}" pid="3" name="_dlc_DocIdItemGuid">
    <vt:lpwstr>3969087e-b2a4-4e43-a699-e06a4624b7b4</vt:lpwstr>
  </property>
  <property fmtid="{D5CDD505-2E9C-101B-9397-08002B2CF9AE}" pid="4" name="Tipo Conpes">
    <vt:lpwstr>7;#CONPES Económicos|7c1a6167-1b5b-496e-b1b4-75ec465787d9</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